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okaikei\Desktop\"/>
    </mc:Choice>
  </mc:AlternateContent>
  <xr:revisionPtr revIDLastSave="0" documentId="13_ncr:1_{9840D9AA-8BE6-4323-A531-2AFA03BF01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有形固定資産の明細" sheetId="16" r:id="rId1"/>
    <sheet name="有形固定資産に係る行政目的別の明細" sheetId="14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5" r:id="rId15"/>
    <sheet name="資金の明細" sheetId="13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E11" i="15" l="1"/>
  <c r="E7" i="15" s="1"/>
  <c r="F7" i="15" s="1"/>
  <c r="C11" i="15"/>
  <c r="E9" i="15"/>
  <c r="E8" i="15"/>
  <c r="D7" i="15"/>
  <c r="I14" i="1"/>
  <c r="B14" i="1"/>
  <c r="G12" i="1"/>
  <c r="E12" i="1"/>
  <c r="H12" i="1" s="1"/>
  <c r="K19" i="1" l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8" i="1"/>
  <c r="J49" i="1" s="1"/>
  <c r="B49" i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4" i="2"/>
  <c r="G6" i="2"/>
  <c r="F24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B24" i="2"/>
  <c r="F6" i="2"/>
  <c r="B10" i="3"/>
  <c r="B11" i="13" l="1"/>
  <c r="E32" i="12"/>
  <c r="E33" i="12" s="1"/>
  <c r="E27" i="12"/>
  <c r="E23" i="12"/>
  <c r="E28" i="12" s="1"/>
  <c r="E20" i="12"/>
  <c r="D21" i="11"/>
  <c r="C13" i="10"/>
  <c r="D13" i="10"/>
  <c r="E13" i="10"/>
  <c r="F13" i="10"/>
  <c r="B13" i="10"/>
  <c r="C11" i="10"/>
  <c r="C12" i="10"/>
  <c r="C8" i="10"/>
  <c r="H6" i="8"/>
  <c r="C19" i="6" l="1"/>
  <c r="B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kokaikei</author>
  </authors>
  <commentList>
    <comment ref="B14" authorId="0" shapeId="0" xr:uid="{4DD00897-FC9D-42F3-B839-A51C23F024DC}">
      <text>
        <r>
          <rPr>
            <b/>
            <sz val="9"/>
            <color indexed="81"/>
            <rFont val="MS P ゴシック"/>
            <family val="3"/>
            <charset val="128"/>
          </rPr>
          <t>決算書</t>
        </r>
      </text>
    </comment>
    <comment ref="B16" authorId="0" shapeId="0" xr:uid="{40E234B6-FCD2-46AC-9E55-86A57F872B29}">
      <text>
        <r>
          <rPr>
            <b/>
            <sz val="9"/>
            <color indexed="81"/>
            <rFont val="MS P ゴシック"/>
            <family val="3"/>
            <charset val="128"/>
          </rPr>
          <t>滞納繰越 収入未済額より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kokaikei</author>
  </authors>
  <commentList>
    <comment ref="D6" authorId="0" shapeId="0" xr:uid="{F1B15F84-5A88-4DF2-9A27-F09BDBA23EE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不能欠損額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kokaikei</author>
  </authors>
  <commentList>
    <comment ref="E21" authorId="0" shapeId="0" xr:uid="{D2E94A23-6D95-4BA9-BFD3-DA126BBA519F}">
      <text>
        <r>
          <rPr>
            <b/>
            <sz val="9"/>
            <color indexed="81"/>
            <rFont val="MS P ゴシック"/>
            <family val="3"/>
            <charset val="128"/>
          </rPr>
          <t>NWより
税収等の内訳</t>
        </r>
      </text>
    </comment>
    <comment ref="E22" authorId="0" shapeId="0" xr:uid="{057A3CFA-11C9-4E72-A593-17EE2BB6D4B7}">
      <text>
        <r>
          <rPr>
            <b/>
            <sz val="9"/>
            <color indexed="81"/>
            <rFont val="MS P ゴシック"/>
            <family val="3"/>
            <charset val="128"/>
          </rPr>
          <t>決算統計21.22より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kokaikei</author>
  </authors>
  <commentList>
    <comment ref="B7" authorId="0" shapeId="0" xr:uid="{8F07E452-2814-439E-A240-46B55F38E807}">
      <text>
        <r>
          <rPr>
            <b/>
            <sz val="9"/>
            <color indexed="81"/>
            <rFont val="MS P ゴシック"/>
            <family val="3"/>
            <charset val="128"/>
          </rPr>
          <t>PLより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kokaikei</author>
  </authors>
  <commentList>
    <comment ref="B7" authorId="0" shapeId="0" xr:uid="{F9E80A39-8AA7-43B6-B145-5AA998C477C5}">
      <text>
        <r>
          <rPr>
            <b/>
            <sz val="9"/>
            <color indexed="81"/>
            <rFont val="MS P ゴシック"/>
            <family val="3"/>
            <charset val="128"/>
          </rPr>
          <t>CFより</t>
        </r>
      </text>
    </comment>
  </commentList>
</comments>
</file>

<file path=xl/sharedStrings.xml><?xml version="1.0" encoding="utf-8"?>
<sst xmlns="http://schemas.openxmlformats.org/spreadsheetml/2006/main" count="544" uniqueCount="260">
  <si>
    <t>投資及び出資金の明細</t>
  </si>
  <si>
    <t>自治体名：最上町</t>
  </si>
  <si>
    <t>年度：令和5年度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</si>
  <si>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</si>
  <si>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</si>
  <si>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</si>
  <si>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</si>
  <si>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</si>
  <si>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</si>
  <si>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</si>
  <si>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</si>
  <si>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</si>
  <si>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</si>
  <si>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</si>
  <si>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</si>
  <si>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</si>
  <si>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</si>
  <si>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</si>
  <si>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</si>
  <si>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</si>
  <si>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</si>
  <si>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</si>
  <si>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</si>
  <si>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</si>
  <si>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</si>
  <si>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</si>
  <si>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</si>
  <si>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</si>
  <si>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</si>
  <si>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</si>
  <si>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</si>
  <si>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</si>
  <si>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</si>
  <si>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</si>
  <si>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</si>
  <si>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</si>
  <si>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</si>
  <si>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</si>
  <si>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</si>
  <si>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</si>
  <si>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</si>
  <si>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</si>
  <si>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</si>
  <si>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</si>
  <si>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</si>
  <si>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</si>
  <si>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</si>
  <si>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</si>
  <si>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</si>
  <si>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</si>
  <si>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</si>
  <si>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</si>
  <si>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</si>
  <si>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</si>
  <si>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</si>
  <si>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</si>
  <si>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</si>
  <si>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</si>
  <si>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</si>
  <si>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</si>
  <si>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</si>
  <si>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</si>
  <si>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</si>
  <si>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</si>
  <si>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</si>
  <si>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</si>
  <si>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</si>
  <si>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</si>
  <si>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</si>
  <si>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</si>
  <si>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</si>
  <si>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</si>
  <si>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</si>
  <si>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</si>
  <si>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</si>
  <si>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</si>
  <si>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</si>
  <si>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</si>
  <si>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</si>
  <si>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</si>
  <si>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</si>
  <si>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</si>
  <si>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</si>
  <si>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</si>
  <si>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</si>
  <si>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</si>
  <si>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</si>
  <si>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</si>
  <si>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</si>
  <si>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</si>
  <si>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</si>
  <si>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</si>
  <si>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</si>
  <si>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</si>
  <si>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</si>
  <si>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</si>
  <si>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</si>
  <si>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</si>
  <si>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</si>
  <si>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</si>
  <si>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</si>
  <si>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</si>
  <si>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</si>
  <si>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</si>
  <si>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</si>
  <si>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</si>
  <si>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</si>
  <si>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</si>
  <si>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</si>
  <si>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</si>
  <si>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</si>
  <si>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</si>
  <si>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株式会社最上町地域振興公社</t>
    <rPh sb="0" eb="6">
      <t>カブシキガイシャモガミ</t>
    </rPh>
    <rPh sb="6" eb="7">
      <t>マチ</t>
    </rPh>
    <rPh sb="7" eb="13">
      <t>チイキシンコウコウシャ</t>
    </rPh>
    <phoneticPr fontId="5"/>
  </si>
  <si>
    <t>固定資産税</t>
    <rPh sb="0" eb="5">
      <t>コテイシサンゼイ</t>
    </rPh>
    <phoneticPr fontId="4"/>
  </si>
  <si>
    <t>町営住宅使用料</t>
  </si>
  <si>
    <t>教員住宅使用料</t>
    <rPh sb="0" eb="7">
      <t>キョウインジュウタクシヨウリョウ</t>
    </rPh>
    <phoneticPr fontId="4"/>
  </si>
  <si>
    <t>町有地貸付料</t>
  </si>
  <si>
    <t>教員住宅使用料</t>
    <rPh sb="0" eb="4">
      <t>キョウインジュウタク</t>
    </rPh>
    <rPh sb="4" eb="7">
      <t>シヨウリョウ</t>
    </rPh>
    <phoneticPr fontId="4"/>
  </si>
  <si>
    <t>-</t>
    <phoneticPr fontId="5"/>
  </si>
  <si>
    <t>10年超</t>
    <phoneticPr fontId="5"/>
  </si>
  <si>
    <t>特になし</t>
    <rPh sb="0" eb="1">
      <t>トク</t>
    </rPh>
    <phoneticPr fontId="5"/>
  </si>
  <si>
    <t>徴収不能引当金（固定）</t>
    <rPh sb="8" eb="10">
      <t>コテイ</t>
    </rPh>
    <phoneticPr fontId="5"/>
  </si>
  <si>
    <t xml:space="preserve"> 退職手当引当金</t>
    <phoneticPr fontId="5"/>
  </si>
  <si>
    <t>損失補償等引当金</t>
    <phoneticPr fontId="5"/>
  </si>
  <si>
    <t>賞与等引当金</t>
    <phoneticPr fontId="5"/>
  </si>
  <si>
    <t>徴収不能引当金（流動）</t>
    <rPh sb="8" eb="10">
      <t>リュウドウ</t>
    </rPh>
    <phoneticPr fontId="5"/>
  </si>
  <si>
    <t>投資損失引当金</t>
    <phoneticPr fontId="5"/>
  </si>
  <si>
    <t>最上町省エネ設備導入緊急支援補助金</t>
  </si>
  <si>
    <t>申請者</t>
    <rPh sb="0" eb="3">
      <t>シンセイシャ</t>
    </rPh>
    <phoneticPr fontId="5"/>
  </si>
  <si>
    <t>物価高騰対策</t>
    <rPh sb="0" eb="6">
      <t>ブッカコウトウタイサク</t>
    </rPh>
    <phoneticPr fontId="5"/>
  </si>
  <si>
    <t>物価高騰対策支援給付金</t>
    <phoneticPr fontId="5"/>
  </si>
  <si>
    <t>物価高騰対応プレミアム商品券事業補助金</t>
    <phoneticPr fontId="5"/>
  </si>
  <si>
    <t>物価高騰対策もがみ温泉郷プレミアム利用券販売事業補助金</t>
  </si>
  <si>
    <t>最上町観光協会</t>
  </si>
  <si>
    <t>最上町地域振興公社</t>
    <rPh sb="0" eb="5">
      <t>モガミマチチイキ</t>
    </rPh>
    <rPh sb="5" eb="9">
      <t>シンコウコウシャ</t>
    </rPh>
    <phoneticPr fontId="5"/>
  </si>
  <si>
    <t>学校施設管理事業負担金</t>
    <phoneticPr fontId="5"/>
  </si>
  <si>
    <t>最上広域消防費分担金</t>
    <phoneticPr fontId="5"/>
  </si>
  <si>
    <t>最上広域市町村圏事務組合</t>
    <rPh sb="0" eb="12">
      <t>モガミコウイキシチョウソンケンジムクミアイ</t>
    </rPh>
    <phoneticPr fontId="5"/>
  </si>
  <si>
    <t>消防施設管理</t>
    <rPh sb="0" eb="2">
      <t>ショウボウ</t>
    </rPh>
    <rPh sb="2" eb="6">
      <t>シセツカンリ</t>
    </rPh>
    <phoneticPr fontId="5"/>
  </si>
  <si>
    <t>学校施設管理</t>
    <rPh sb="0" eb="2">
      <t>ガッコウ</t>
    </rPh>
    <rPh sb="2" eb="6">
      <t>シセツカンリ</t>
    </rPh>
    <phoneticPr fontId="5"/>
  </si>
  <si>
    <t>燃料券配布事業補助金</t>
    <phoneticPr fontId="5"/>
  </si>
  <si>
    <t>対象事業者</t>
    <rPh sb="0" eb="2">
      <t>タイショウ</t>
    </rPh>
    <rPh sb="2" eb="4">
      <t>ジギョウ</t>
    </rPh>
    <rPh sb="4" eb="5">
      <t>シャ</t>
    </rPh>
    <phoneticPr fontId="5"/>
  </si>
  <si>
    <t>最上町住宅リフォーム支援事業費補助金</t>
    <phoneticPr fontId="5"/>
  </si>
  <si>
    <t>リフォーム支援</t>
    <rPh sb="5" eb="7">
      <t>シエン</t>
    </rPh>
    <phoneticPr fontId="5"/>
  </si>
  <si>
    <t>国スポ実行委員会補助金</t>
  </si>
  <si>
    <t>国スポ実行委員会</t>
    <rPh sb="0" eb="1">
      <t>コク</t>
    </rPh>
    <rPh sb="3" eb="8">
      <t>ジッコウイインカイ</t>
    </rPh>
    <phoneticPr fontId="5"/>
  </si>
  <si>
    <t>大会運営</t>
    <rPh sb="0" eb="2">
      <t>タイカイ</t>
    </rPh>
    <rPh sb="2" eb="4">
      <t>ウンエイ</t>
    </rPh>
    <phoneticPr fontId="5"/>
  </si>
  <si>
    <t>ごみ処理施設分担金</t>
    <rPh sb="2" eb="6">
      <t>ショリシセツ</t>
    </rPh>
    <phoneticPr fontId="5"/>
  </si>
  <si>
    <t>廃棄物処理</t>
    <rPh sb="0" eb="5">
      <t>ハイキブツショリ</t>
    </rPh>
    <phoneticPr fontId="5"/>
  </si>
  <si>
    <t>中山間地域等直接支払交付金</t>
    <phoneticPr fontId="5"/>
  </si>
  <si>
    <t>対象集落</t>
    <rPh sb="0" eb="4">
      <t>タイショウシュウラク</t>
    </rPh>
    <phoneticPr fontId="5"/>
  </si>
  <si>
    <t>営農支援</t>
    <rPh sb="0" eb="4">
      <t>エイノウシエン</t>
    </rPh>
    <phoneticPr fontId="5"/>
  </si>
  <si>
    <t>多面的機能支払交付金</t>
    <phoneticPr fontId="5"/>
  </si>
  <si>
    <t>その他</t>
    <rPh sb="2" eb="3">
      <t>タ</t>
    </rPh>
    <phoneticPr fontId="5"/>
  </si>
  <si>
    <t>町税</t>
    <rPh sb="0" eb="2">
      <t>マチゼイ</t>
    </rPh>
    <phoneticPr fontId="5"/>
  </si>
  <si>
    <t>地方譲与税</t>
    <rPh sb="0" eb="2">
      <t>チホウ</t>
    </rPh>
    <rPh sb="2" eb="5">
      <t>ジョウヨゼイ</t>
    </rPh>
    <phoneticPr fontId="5"/>
  </si>
  <si>
    <t>利子割交付金</t>
    <rPh sb="0" eb="6">
      <t>リシワリコウフキン</t>
    </rPh>
    <phoneticPr fontId="5"/>
  </si>
  <si>
    <t>配当割交付金</t>
    <rPh sb="0" eb="6">
      <t>ハイトウワリコウフキン</t>
    </rPh>
    <phoneticPr fontId="5"/>
  </si>
  <si>
    <t>株式等譲渡所得割交付金</t>
    <rPh sb="0" eb="3">
      <t>カブシキトウ</t>
    </rPh>
    <rPh sb="3" eb="8">
      <t>ジョウトショトクワリ</t>
    </rPh>
    <rPh sb="8" eb="11">
      <t>コウフキン</t>
    </rPh>
    <phoneticPr fontId="5"/>
  </si>
  <si>
    <t>法人事業税交付金</t>
    <rPh sb="0" eb="5">
      <t>ホウジンジギョウゼイ</t>
    </rPh>
    <rPh sb="5" eb="8">
      <t>コウフキン</t>
    </rPh>
    <phoneticPr fontId="5"/>
  </si>
  <si>
    <t>地方消費税交付金</t>
    <rPh sb="0" eb="8">
      <t>チホウショウヒゼイコウフキン</t>
    </rPh>
    <phoneticPr fontId="5"/>
  </si>
  <si>
    <t>環境性能割交付金</t>
    <rPh sb="0" eb="5">
      <t>カンキョウセイノウワリ</t>
    </rPh>
    <rPh sb="5" eb="8">
      <t>コウフキン</t>
    </rPh>
    <phoneticPr fontId="5"/>
  </si>
  <si>
    <t>地方特例交付金</t>
    <rPh sb="0" eb="7">
      <t>チホウトクレイコウフキン</t>
    </rPh>
    <phoneticPr fontId="5"/>
  </si>
  <si>
    <t>地方交付税</t>
    <rPh sb="0" eb="5">
      <t>チホウコウフゼイ</t>
    </rPh>
    <phoneticPr fontId="5"/>
  </si>
  <si>
    <t>交通安全対策特別交付金</t>
    <rPh sb="0" eb="6">
      <t>コウツウアンゼンタイサク</t>
    </rPh>
    <rPh sb="6" eb="11">
      <t>トクベツコウフキン</t>
    </rPh>
    <phoneticPr fontId="5"/>
  </si>
  <si>
    <t>寄附金</t>
    <rPh sb="0" eb="3">
      <t>キフキン</t>
    </rPh>
    <phoneticPr fontId="5"/>
  </si>
  <si>
    <t>国民健康保険事業特別会計繰入金</t>
    <rPh sb="0" eb="4">
      <t>コクミンケンコウ</t>
    </rPh>
    <rPh sb="4" eb="6">
      <t>ホケン</t>
    </rPh>
    <rPh sb="6" eb="10">
      <t>ジギョウトクベツ</t>
    </rPh>
    <rPh sb="10" eb="15">
      <t>カイケイクリイレキン</t>
    </rPh>
    <phoneticPr fontId="5"/>
  </si>
  <si>
    <t>自動車取得税交付金</t>
    <rPh sb="0" eb="9">
      <t>ジドウシャシュトクゼイコウフキン</t>
    </rPh>
    <phoneticPr fontId="5"/>
  </si>
  <si>
    <t>国庫支出金</t>
    <rPh sb="0" eb="5">
      <t>コッコシシュツキン</t>
    </rPh>
    <phoneticPr fontId="5"/>
  </si>
  <si>
    <t>県支出金</t>
    <rPh sb="0" eb="4">
      <t>ケンシシュツキン</t>
    </rPh>
    <phoneticPr fontId="5"/>
  </si>
  <si>
    <t>現金</t>
    <rPh sb="0" eb="2">
      <t>ゲンキン</t>
    </rPh>
    <phoneticPr fontId="5"/>
  </si>
  <si>
    <t>要求払預金</t>
    <rPh sb="0" eb="3">
      <t>ヨウキュウハラ</t>
    </rPh>
    <rPh sb="3" eb="5">
      <t>ヨキン</t>
    </rPh>
    <phoneticPr fontId="5"/>
  </si>
  <si>
    <t>短期投資</t>
    <rPh sb="0" eb="4">
      <t>タンキトウシ</t>
    </rPh>
    <phoneticPr fontId="5"/>
  </si>
  <si>
    <t>最上町教育振興修学資金貸付金</t>
    <rPh sb="0" eb="3">
      <t>モガミマチ</t>
    </rPh>
    <rPh sb="3" eb="5">
      <t>キョウイク</t>
    </rPh>
    <rPh sb="5" eb="7">
      <t>シンコウ</t>
    </rPh>
    <rPh sb="7" eb="9">
      <t>シュウガク</t>
    </rPh>
    <rPh sb="9" eb="11">
      <t>シキン</t>
    </rPh>
    <rPh sb="11" eb="13">
      <t>カシツケ</t>
    </rPh>
    <rPh sb="13" eb="14">
      <t>キン</t>
    </rPh>
    <phoneticPr fontId="2"/>
  </si>
  <si>
    <t>最上町看護師育成修学資金貸与金</t>
    <rPh sb="0" eb="3">
      <t>モガミマチ</t>
    </rPh>
    <rPh sb="3" eb="6">
      <t>カンゴシ</t>
    </rPh>
    <rPh sb="6" eb="8">
      <t>イクセイ</t>
    </rPh>
    <rPh sb="8" eb="10">
      <t>シュウガク</t>
    </rPh>
    <rPh sb="10" eb="12">
      <t>シキン</t>
    </rPh>
    <rPh sb="12" eb="14">
      <t>タイヨ</t>
    </rPh>
    <rPh sb="14" eb="15">
      <t>キン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</si>
  <si>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</si>
  <si>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</si>
  <si>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生活環境施設整備基金</t>
    <rPh sb="0" eb="2">
      <t>セイカツ</t>
    </rPh>
    <rPh sb="2" eb="4">
      <t>カンキョウ</t>
    </rPh>
    <rPh sb="6" eb="8">
      <t>セイビ</t>
    </rPh>
    <rPh sb="8" eb="10">
      <t>キキン</t>
    </rPh>
    <phoneticPr fontId="3"/>
  </si>
  <si>
    <t>福祉基金</t>
    <rPh sb="0" eb="2">
      <t>フクシ</t>
    </rPh>
    <rPh sb="2" eb="4">
      <t>キキン</t>
    </rPh>
    <phoneticPr fontId="3"/>
  </si>
  <si>
    <t>農業振興基金</t>
    <rPh sb="0" eb="2">
      <t>ノウギョウ</t>
    </rPh>
    <rPh sb="2" eb="4">
      <t>シンコウ</t>
    </rPh>
    <rPh sb="4" eb="6">
      <t>キキン</t>
    </rPh>
    <phoneticPr fontId="3"/>
  </si>
  <si>
    <t>ふるさと振興基金</t>
    <rPh sb="4" eb="6">
      <t>シンコウ</t>
    </rPh>
    <rPh sb="6" eb="8">
      <t>キキン</t>
    </rPh>
    <phoneticPr fontId="3"/>
  </si>
  <si>
    <t>教育振興基金</t>
    <rPh sb="0" eb="2">
      <t>キョウイク</t>
    </rPh>
    <rPh sb="2" eb="4">
      <t>シンコウ</t>
    </rPh>
    <rPh sb="4" eb="6">
      <t>キキン</t>
    </rPh>
    <phoneticPr fontId="3"/>
  </si>
  <si>
    <t>観光開発準備基金</t>
    <rPh sb="0" eb="2">
      <t>カンコウ</t>
    </rPh>
    <rPh sb="2" eb="4">
      <t>カイハツ</t>
    </rPh>
    <rPh sb="4" eb="6">
      <t>ジュンビ</t>
    </rPh>
    <rPh sb="6" eb="8">
      <t>キキン</t>
    </rPh>
    <phoneticPr fontId="3"/>
  </si>
  <si>
    <t>ふるさと農村地域活性化基金</t>
  </si>
  <si>
    <t>ふるさともがみ応援基金</t>
    <rPh sb="7" eb="9">
      <t>オウエン</t>
    </rPh>
    <rPh sb="9" eb="11">
      <t>キキン</t>
    </rPh>
    <phoneticPr fontId="3"/>
  </si>
  <si>
    <t>スキー振興基金</t>
    <rPh sb="3" eb="5">
      <t>シンコウ</t>
    </rPh>
    <rPh sb="5" eb="7">
      <t>キキン</t>
    </rPh>
    <phoneticPr fontId="3"/>
  </si>
  <si>
    <t>医療振興育英基金</t>
    <rPh sb="0" eb="2">
      <t>イリョウ</t>
    </rPh>
    <rPh sb="2" eb="4">
      <t>シンコウ</t>
    </rPh>
    <rPh sb="4" eb="6">
      <t>イクエイ</t>
    </rPh>
    <rPh sb="6" eb="8">
      <t>キキン</t>
    </rPh>
    <phoneticPr fontId="3"/>
  </si>
  <si>
    <t>過疎対策子育て応援基金</t>
    <rPh sb="0" eb="2">
      <t>カソ</t>
    </rPh>
    <rPh sb="2" eb="4">
      <t>タイサク</t>
    </rPh>
    <rPh sb="4" eb="6">
      <t>コソダ</t>
    </rPh>
    <rPh sb="7" eb="9">
      <t>オウエン</t>
    </rPh>
    <rPh sb="9" eb="11">
      <t>キキン</t>
    </rPh>
    <phoneticPr fontId="3"/>
  </si>
  <si>
    <t>再生可能エネルギー
供給施設整備基金</t>
    <rPh sb="0" eb="2">
      <t>サイセイ</t>
    </rPh>
    <rPh sb="2" eb="4">
      <t>カノウ</t>
    </rPh>
    <rPh sb="10" eb="12">
      <t>キョウキュウ</t>
    </rPh>
    <rPh sb="12" eb="14">
      <t>シセツ</t>
    </rPh>
    <rPh sb="14" eb="16">
      <t>セイビ</t>
    </rPh>
    <rPh sb="16" eb="18">
      <t>キキン</t>
    </rPh>
    <phoneticPr fontId="2"/>
  </si>
  <si>
    <t>新型コロナウイルス感染症
対応地方創生臨時基金</t>
    <rPh sb="0" eb="2">
      <t>シンガタ</t>
    </rPh>
    <rPh sb="9" eb="12">
      <t>カンセンショウ</t>
    </rPh>
    <rPh sb="13" eb="15">
      <t>タイオウ</t>
    </rPh>
    <rPh sb="15" eb="17">
      <t>チホウ</t>
    </rPh>
    <rPh sb="17" eb="19">
      <t>ソウセイ</t>
    </rPh>
    <rPh sb="19" eb="21">
      <t>リンジ</t>
    </rPh>
    <rPh sb="21" eb="23">
      <t>キキン</t>
    </rPh>
    <phoneticPr fontId="2"/>
  </si>
  <si>
    <t>森林環境譲与税基金</t>
  </si>
  <si>
    <t>公共施設等適正管理基金</t>
  </si>
  <si>
    <t>山形放送株式会社</t>
    <rPh sb="0" eb="2">
      <t>ヤマガタ</t>
    </rPh>
    <rPh sb="2" eb="4">
      <t>ホウソウ</t>
    </rPh>
    <rPh sb="4" eb="6">
      <t>カブシキ</t>
    </rPh>
    <rPh sb="6" eb="8">
      <t>カイシャ</t>
    </rPh>
    <phoneticPr fontId="3"/>
  </si>
  <si>
    <t>株式会社山形県食肉公社</t>
    <rPh sb="0" eb="2">
      <t>カブシキ</t>
    </rPh>
    <rPh sb="2" eb="4">
      <t>カイシャ</t>
    </rPh>
    <rPh sb="4" eb="7">
      <t>ヤマガタケン</t>
    </rPh>
    <rPh sb="7" eb="8">
      <t>ショク</t>
    </rPh>
    <rPh sb="8" eb="9">
      <t>ニク</t>
    </rPh>
    <rPh sb="9" eb="11">
      <t>コウシャ</t>
    </rPh>
    <phoneticPr fontId="3"/>
  </si>
  <si>
    <t>株式会社東北情報センター</t>
    <rPh sb="0" eb="2">
      <t>カブシキ</t>
    </rPh>
    <rPh sb="2" eb="4">
      <t>カイシャ</t>
    </rPh>
    <rPh sb="4" eb="6">
      <t>トウホク</t>
    </rPh>
    <rPh sb="6" eb="8">
      <t>ジョウホウ</t>
    </rPh>
    <phoneticPr fontId="3"/>
  </si>
  <si>
    <t>株式会社もがみ物産協会</t>
    <rPh sb="0" eb="2">
      <t>カブシキ</t>
    </rPh>
    <rPh sb="2" eb="4">
      <t>カイシャ</t>
    </rPh>
    <rPh sb="7" eb="9">
      <t>ブッサン</t>
    </rPh>
    <rPh sb="9" eb="11">
      <t>キョウカイ</t>
    </rPh>
    <phoneticPr fontId="3"/>
  </si>
  <si>
    <t>山形県農業信用基金協会</t>
    <rPh sb="0" eb="3">
      <t>ヤマガタケン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</si>
  <si>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（社）山形県青果物生産出荷安定基金協会</t>
    <rPh sb="1" eb="2">
      <t>シャ</t>
    </rPh>
    <rPh sb="3" eb="6">
      <t>ヤマガタケン</t>
    </rPh>
    <rPh sb="6" eb="9">
      <t>セイカブツ</t>
    </rPh>
    <rPh sb="9" eb="11">
      <t>セイサン</t>
    </rPh>
    <rPh sb="11" eb="13">
      <t>シュッカ</t>
    </rPh>
    <rPh sb="13" eb="15">
      <t>アンテイ</t>
    </rPh>
    <rPh sb="15" eb="17">
      <t>キキン</t>
    </rPh>
    <rPh sb="17" eb="19">
      <t>キョウカイ</t>
    </rPh>
    <phoneticPr fontId="3"/>
  </si>
  <si>
    <t>山形県土地改良基金協会</t>
    <rPh sb="0" eb="3">
      <t>ヤマガタケン</t>
    </rPh>
    <rPh sb="3" eb="5">
      <t>トチ</t>
    </rPh>
    <rPh sb="5" eb="7">
      <t>カイリョウ</t>
    </rPh>
    <rPh sb="7" eb="9">
      <t>キキン</t>
    </rPh>
    <rPh sb="9" eb="11">
      <t>キョウカイ</t>
    </rPh>
    <phoneticPr fontId="3"/>
  </si>
  <si>
    <t>最上町優良肉用雌子牛保留対策基金協会</t>
    <rPh sb="0" eb="3">
      <t>モガミマチ</t>
    </rPh>
    <rPh sb="3" eb="5">
      <t>ユウリョウ</t>
    </rPh>
    <rPh sb="5" eb="7">
      <t>ニクヨウ</t>
    </rPh>
    <rPh sb="7" eb="8">
      <t>メス</t>
    </rPh>
    <rPh sb="8" eb="10">
      <t>コウシ</t>
    </rPh>
    <rPh sb="10" eb="12">
      <t>ホリュウ</t>
    </rPh>
    <rPh sb="12" eb="14">
      <t>タイサク</t>
    </rPh>
    <rPh sb="14" eb="16">
      <t>キキン</t>
    </rPh>
    <rPh sb="16" eb="18">
      <t>キョウカイ</t>
    </rPh>
    <phoneticPr fontId="3"/>
  </si>
  <si>
    <t>（社）山形県畜産協会</t>
    <rPh sb="1" eb="2">
      <t>シャ</t>
    </rPh>
    <rPh sb="3" eb="6">
      <t>ヤマガタケン</t>
    </rPh>
    <rPh sb="6" eb="8">
      <t>チクサン</t>
    </rPh>
    <rPh sb="8" eb="10">
      <t>キョウカイ</t>
    </rPh>
    <phoneticPr fontId="3"/>
  </si>
  <si>
    <t>最上広域ふるさと市町村圏基金</t>
    <rPh sb="0" eb="2">
      <t>モガミ</t>
    </rPh>
    <rPh sb="2" eb="4">
      <t>コウイキ</t>
    </rPh>
    <rPh sb="8" eb="11">
      <t>シチョウソン</t>
    </rPh>
    <rPh sb="11" eb="12">
      <t>ケン</t>
    </rPh>
    <rPh sb="12" eb="14">
      <t>キキン</t>
    </rPh>
    <phoneticPr fontId="3"/>
  </si>
  <si>
    <t>最上広域森林組合</t>
    <rPh sb="0" eb="2">
      <t>モガミ</t>
    </rPh>
    <rPh sb="2" eb="4">
      <t>コウイキ</t>
    </rPh>
    <rPh sb="4" eb="6">
      <t>シンリン</t>
    </rPh>
    <rPh sb="6" eb="8">
      <t>クミアイ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</si>
  <si>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</si>
  <si>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山形県信用保証協会</t>
    <rPh sb="0" eb="3">
      <t>ヤマガタケン</t>
    </rPh>
    <rPh sb="3" eb="5">
      <t>シンヨウ</t>
    </rPh>
    <rPh sb="5" eb="7">
      <t>ホショウ</t>
    </rPh>
    <rPh sb="7" eb="9">
      <t>キョウカイ</t>
    </rPh>
    <phoneticPr fontId="3"/>
  </si>
  <si>
    <t>山形県企業振興公社</t>
    <rPh sb="0" eb="3">
      <t>ヤマガタケン</t>
    </rPh>
    <rPh sb="3" eb="5">
      <t>キギョウ</t>
    </rPh>
    <rPh sb="5" eb="7">
      <t>シンコウ</t>
    </rPh>
    <rPh sb="7" eb="9">
      <t>コウシャ</t>
    </rPh>
    <phoneticPr fontId="3"/>
  </si>
  <si>
    <t>山形県消防協会</t>
    <rPh sb="0" eb="3">
      <t>ヤマガタケン</t>
    </rPh>
    <rPh sb="3" eb="5">
      <t>ショウボウ</t>
    </rPh>
    <rPh sb="5" eb="7">
      <t>キョウカイ</t>
    </rPh>
    <phoneticPr fontId="3"/>
  </si>
  <si>
    <t>山形県体育協会</t>
    <rPh sb="0" eb="3">
      <t>ヤマガタケン</t>
    </rPh>
    <rPh sb="3" eb="5">
      <t>タイイク</t>
    </rPh>
    <rPh sb="5" eb="7">
      <t>キョウカイ</t>
    </rPh>
    <phoneticPr fontId="3"/>
  </si>
  <si>
    <t>山形県農地管理公社</t>
    <rPh sb="0" eb="3">
      <t>ヤマガタケン</t>
    </rPh>
    <rPh sb="3" eb="5">
      <t>ノウチ</t>
    </rPh>
    <rPh sb="5" eb="7">
      <t>カンリ</t>
    </rPh>
    <rPh sb="7" eb="9">
      <t>コウシャ</t>
    </rPh>
    <phoneticPr fontId="3"/>
  </si>
  <si>
    <t>山形県海外協会</t>
    <rPh sb="0" eb="3">
      <t>ヤマガタケン</t>
    </rPh>
    <rPh sb="3" eb="5">
      <t>カイガイ</t>
    </rPh>
    <rPh sb="5" eb="7">
      <t>キョウカイ</t>
    </rPh>
    <phoneticPr fontId="3"/>
  </si>
  <si>
    <t>山形県観光物産協会</t>
    <rPh sb="0" eb="3">
      <t>ヤマガタケン</t>
    </rPh>
    <rPh sb="3" eb="5">
      <t>カンコウ</t>
    </rPh>
    <rPh sb="5" eb="7">
      <t>ブッサン</t>
    </rPh>
    <rPh sb="7" eb="9">
      <t>キョウカイ</t>
    </rPh>
    <phoneticPr fontId="3"/>
  </si>
  <si>
    <t>（財）山形県生涯学習文化財団</t>
    <rPh sb="1" eb="2">
      <t>ザイ</t>
    </rPh>
    <rPh sb="3" eb="6">
      <t>ヤマガタケン</t>
    </rPh>
    <rPh sb="6" eb="8">
      <t>ショウガイ</t>
    </rPh>
    <rPh sb="8" eb="10">
      <t>ガクシュウ</t>
    </rPh>
    <rPh sb="10" eb="12">
      <t>ブンカ</t>
    </rPh>
    <rPh sb="12" eb="14">
      <t>ザイダン</t>
    </rPh>
    <phoneticPr fontId="3"/>
  </si>
  <si>
    <t>山形県総合社会福祉基金</t>
    <rPh sb="0" eb="3">
      <t>ヤマガタケン</t>
    </rPh>
    <rPh sb="3" eb="5">
      <t>ソウゴウ</t>
    </rPh>
    <rPh sb="5" eb="7">
      <t>シャカイ</t>
    </rPh>
    <rPh sb="7" eb="9">
      <t>フクシ</t>
    </rPh>
    <rPh sb="9" eb="11">
      <t>キキン</t>
    </rPh>
    <phoneticPr fontId="3"/>
  </si>
  <si>
    <t>障害者スポーツ振興記念基金</t>
    <rPh sb="0" eb="2">
      <t>ショウガイ</t>
    </rPh>
    <rPh sb="2" eb="3">
      <t>シャ</t>
    </rPh>
    <rPh sb="7" eb="9">
      <t>シンコウ</t>
    </rPh>
    <rPh sb="9" eb="11">
      <t>キネン</t>
    </rPh>
    <rPh sb="11" eb="13">
      <t>キキン</t>
    </rPh>
    <phoneticPr fontId="3"/>
  </si>
  <si>
    <t>山形県スポーツ振興基金協会</t>
    <rPh sb="0" eb="3">
      <t>ヤマガタケン</t>
    </rPh>
    <rPh sb="7" eb="9">
      <t>シンコウ</t>
    </rPh>
    <rPh sb="9" eb="11">
      <t>キキン</t>
    </rPh>
    <rPh sb="11" eb="13">
      <t>キョウカイ</t>
    </rPh>
    <phoneticPr fontId="3"/>
  </si>
  <si>
    <t>地域活性化センター</t>
    <rPh sb="0" eb="2">
      <t>チイキ</t>
    </rPh>
    <rPh sb="2" eb="5">
      <t>カッセイカ</t>
    </rPh>
    <phoneticPr fontId="3"/>
  </si>
  <si>
    <t>山形県緑推進機構</t>
    <rPh sb="0" eb="3">
      <t>ヤマガタケン</t>
    </rPh>
    <rPh sb="3" eb="4">
      <t>ミドリ</t>
    </rPh>
    <rPh sb="4" eb="6">
      <t>スイシン</t>
    </rPh>
    <rPh sb="6" eb="8">
      <t>キコウ</t>
    </rPh>
    <phoneticPr fontId="3"/>
  </si>
  <si>
    <t>山形県農業振興機構</t>
    <rPh sb="0" eb="2">
      <t>ヤマガタ</t>
    </rPh>
    <rPh sb="2" eb="3">
      <t>ケン</t>
    </rPh>
    <rPh sb="3" eb="5">
      <t>ノウギョウ</t>
    </rPh>
    <rPh sb="5" eb="7">
      <t>シンコウ</t>
    </rPh>
    <rPh sb="7" eb="9">
      <t>キコウ</t>
    </rPh>
    <phoneticPr fontId="3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</si>
  <si>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3"/>
  </si>
  <si>
    <t>山形県国際交流協会</t>
    <rPh sb="0" eb="3">
      <t>ヤマガタケン</t>
    </rPh>
    <rPh sb="3" eb="5">
      <t>コクサイ</t>
    </rPh>
    <rPh sb="5" eb="7">
      <t>コウリュウ</t>
    </rPh>
    <rPh sb="7" eb="9">
      <t>キョウカイ</t>
    </rPh>
    <phoneticPr fontId="3"/>
  </si>
  <si>
    <t>山形県暴力追放運動推進センター</t>
    <rPh sb="0" eb="3">
      <t>ヤマガタケン</t>
    </rPh>
    <rPh sb="3" eb="5">
      <t>ボウリョク</t>
    </rPh>
    <rPh sb="5" eb="7">
      <t>ツイホウ</t>
    </rPh>
    <rPh sb="7" eb="9">
      <t>ウンドウ</t>
    </rPh>
    <rPh sb="9" eb="11">
      <t>スイシン</t>
    </rPh>
    <phoneticPr fontId="3"/>
  </si>
  <si>
    <t>山形県勤労者育成教育基金</t>
  </si>
  <si>
    <t>（公財）山形県臓器移植推進機構</t>
    <rPh sb="1" eb="3">
      <t>コウザイ</t>
    </rPh>
    <rPh sb="4" eb="7">
      <t>ヤマガタケン</t>
    </rPh>
    <rPh sb="7" eb="9">
      <t>ゾウキ</t>
    </rPh>
    <rPh sb="9" eb="11">
      <t>イショク</t>
    </rPh>
    <rPh sb="11" eb="13">
      <t>スイシン</t>
    </rPh>
    <rPh sb="13" eb="15">
      <t>キコウ</t>
    </rPh>
    <phoneticPr fontId="3"/>
  </si>
  <si>
    <t>(単位：千円)</t>
    <rPh sb="4" eb="6">
      <t>センエン</t>
    </rPh>
    <phoneticPr fontId="5"/>
  </si>
  <si>
    <t>有形固定資産に係る行政目的別の明細</t>
  </si>
  <si>
    <t>会計：一般会計等</t>
  </si>
  <si>
    <t>（単位：千円）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</si>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</sst>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center" vertical="center"/>
    </xf>
    <xf numFmtId="9" fontId="1" fillId="0" borderId="1" xfId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3730-54C6-4AA9-B9FC-27059026BA3A}">
  <sheetPr>
    <pageSetUpPr fitToPage="1"/>
  </sheetPr>
  <dimension ref="A1:H23"/>
  <sheetViews>
    <sheetView tabSelected="1" workbookViewId="0">
      <selection sqref="A1:H1"/>
    </sheetView>
  </sheetViews>
  <sheetFormatPr defaultColWidth="8.8984375" defaultRowHeight="10.8"/>
  <cols>
    <col min="1" max="1" width="30.796875" style="5" customWidth="1"/>
    <col min="2" max="8" width="15.796875" style="5" customWidth="1"/>
    <col min="9" max="16384" width="8.8984375" style="5"/>
  </cols>
  <sheetData>
    <row r="1" spans="1:8" ht="21">
      <c r="A1" s="30" t="s">
        <v>252</v>
      </c>
      <c r="B1" s="30"/>
      <c r="C1" s="30"/>
      <c r="D1" s="30"/>
      <c r="E1" s="30"/>
      <c r="F1" s="30"/>
      <c r="G1" s="30"/>
      <c r="H1" s="30"/>
    </row>
    <row r="2" spans="1:8" ht="13.2">
      <c r="A2" s="8" t="s">
        <v>1</v>
      </c>
      <c r="B2" s="8"/>
      <c r="C2" s="8"/>
      <c r="D2" s="8"/>
      <c r="E2" s="8"/>
      <c r="F2" s="8"/>
      <c r="G2" s="8"/>
      <c r="H2" s="7" t="s">
        <v>2</v>
      </c>
    </row>
    <row r="3" spans="1:8" ht="13.2">
      <c r="A3" s="8" t="s">
        <v>225</v>
      </c>
      <c r="B3" s="8"/>
      <c r="C3" s="8"/>
      <c r="D3" s="8"/>
      <c r="E3" s="8"/>
      <c r="F3" s="8"/>
      <c r="G3" s="8"/>
      <c r="H3" s="8"/>
    </row>
    <row r="4" spans="1:8" ht="13.2">
      <c r="A4" s="8"/>
      <c r="B4" s="8"/>
      <c r="C4" s="8"/>
      <c r="D4" s="8"/>
      <c r="E4" s="8"/>
      <c r="F4" s="8"/>
      <c r="G4" s="8"/>
      <c r="H4" s="7" t="s">
        <v>226</v>
      </c>
    </row>
    <row r="5" spans="1:8" ht="32.4">
      <c r="A5" s="31" t="s">
        <v>89</v>
      </c>
      <c r="B5" s="32" t="s">
        <v>253</v>
      </c>
      <c r="C5" s="32" t="s">
        <v>254</v>
      </c>
      <c r="D5" s="32" t="s">
        <v>255</v>
      </c>
      <c r="E5" s="32" t="s">
        <v>256</v>
      </c>
      <c r="F5" s="32" t="s">
        <v>257</v>
      </c>
      <c r="G5" s="32" t="s">
        <v>258</v>
      </c>
      <c r="H5" s="32" t="s">
        <v>259</v>
      </c>
    </row>
    <row r="6" spans="1:8">
      <c r="A6" s="6" t="s">
        <v>234</v>
      </c>
      <c r="B6" s="1">
        <v>22973475</v>
      </c>
      <c r="C6" s="1">
        <v>191881</v>
      </c>
      <c r="D6" s="1">
        <v>679699</v>
      </c>
      <c r="E6" s="1">
        <v>22485658</v>
      </c>
      <c r="F6" s="1">
        <v>14133875</v>
      </c>
      <c r="G6" s="1">
        <v>421634</v>
      </c>
      <c r="H6" s="1">
        <v>8351783</v>
      </c>
    </row>
    <row r="7" spans="1:8">
      <c r="A7" s="6" t="s">
        <v>235</v>
      </c>
      <c r="B7" s="1">
        <v>3383221</v>
      </c>
      <c r="C7" s="1">
        <v>10914</v>
      </c>
      <c r="D7" s="1">
        <v>16878</v>
      </c>
      <c r="E7" s="1">
        <v>3377257</v>
      </c>
      <c r="F7" s="1" t="s">
        <v>236</v>
      </c>
      <c r="G7" s="1" t="s">
        <v>236</v>
      </c>
      <c r="H7" s="1">
        <v>3377257</v>
      </c>
    </row>
    <row r="8" spans="1:8">
      <c r="A8" s="6" t="s">
        <v>237</v>
      </c>
      <c r="B8" s="1" t="s">
        <v>236</v>
      </c>
      <c r="C8" s="1" t="s">
        <v>236</v>
      </c>
      <c r="D8" s="1" t="s">
        <v>236</v>
      </c>
      <c r="E8" s="1" t="s">
        <v>236</v>
      </c>
      <c r="F8" s="1" t="s">
        <v>236</v>
      </c>
      <c r="G8" s="1" t="s">
        <v>236</v>
      </c>
      <c r="H8" s="1" t="s">
        <v>236</v>
      </c>
    </row>
    <row r="9" spans="1:8">
      <c r="A9" s="6" t="s">
        <v>238</v>
      </c>
      <c r="B9" s="1">
        <v>19025884</v>
      </c>
      <c r="C9" s="1">
        <v>46053</v>
      </c>
      <c r="D9" s="1">
        <v>662821</v>
      </c>
      <c r="E9" s="1">
        <v>18409116</v>
      </c>
      <c r="F9" s="1">
        <v>13954289</v>
      </c>
      <c r="G9" s="1">
        <v>386541</v>
      </c>
      <c r="H9" s="1">
        <v>4454827</v>
      </c>
    </row>
    <row r="10" spans="1:8">
      <c r="A10" s="6" t="s">
        <v>239</v>
      </c>
      <c r="B10" s="1">
        <v>488712</v>
      </c>
      <c r="C10" s="1">
        <v>53203</v>
      </c>
      <c r="D10" s="1" t="s">
        <v>236</v>
      </c>
      <c r="E10" s="1">
        <v>541915</v>
      </c>
      <c r="F10" s="1">
        <v>179585</v>
      </c>
      <c r="G10" s="1">
        <v>35093</v>
      </c>
      <c r="H10" s="1">
        <v>362329</v>
      </c>
    </row>
    <row r="11" spans="1:8">
      <c r="A11" s="6" t="s">
        <v>240</v>
      </c>
      <c r="B11" s="1" t="s">
        <v>236</v>
      </c>
      <c r="C11" s="1" t="s">
        <v>236</v>
      </c>
      <c r="D11" s="1" t="s">
        <v>236</v>
      </c>
      <c r="E11" s="1" t="s">
        <v>236</v>
      </c>
      <c r="F11" s="1" t="s">
        <v>236</v>
      </c>
      <c r="G11" s="1" t="s">
        <v>236</v>
      </c>
      <c r="H11" s="1" t="s">
        <v>236</v>
      </c>
    </row>
    <row r="12" spans="1:8">
      <c r="A12" s="6" t="s">
        <v>241</v>
      </c>
      <c r="B12" s="1" t="s">
        <v>236</v>
      </c>
      <c r="C12" s="1" t="s">
        <v>236</v>
      </c>
      <c r="D12" s="1" t="s">
        <v>236</v>
      </c>
      <c r="E12" s="1" t="s">
        <v>236</v>
      </c>
      <c r="F12" s="1" t="s">
        <v>236</v>
      </c>
      <c r="G12" s="1" t="s">
        <v>236</v>
      </c>
      <c r="H12" s="1" t="s">
        <v>236</v>
      </c>
    </row>
    <row r="13" spans="1:8">
      <c r="A13" s="6" t="s">
        <v>242</v>
      </c>
      <c r="B13" s="1" t="s">
        <v>236</v>
      </c>
      <c r="C13" s="1" t="s">
        <v>236</v>
      </c>
      <c r="D13" s="1" t="s">
        <v>236</v>
      </c>
      <c r="E13" s="1" t="s">
        <v>236</v>
      </c>
      <c r="F13" s="1" t="s">
        <v>236</v>
      </c>
      <c r="G13" s="1" t="s">
        <v>236</v>
      </c>
      <c r="H13" s="1" t="s">
        <v>236</v>
      </c>
    </row>
    <row r="14" spans="1:8">
      <c r="A14" s="6" t="s">
        <v>63</v>
      </c>
      <c r="B14" s="1" t="s">
        <v>236</v>
      </c>
      <c r="C14" s="1" t="s">
        <v>236</v>
      </c>
      <c r="D14" s="1" t="s">
        <v>236</v>
      </c>
      <c r="E14" s="1" t="s">
        <v>236</v>
      </c>
      <c r="F14" s="1" t="s">
        <v>236</v>
      </c>
      <c r="G14" s="1" t="s">
        <v>236</v>
      </c>
      <c r="H14" s="1" t="s">
        <v>236</v>
      </c>
    </row>
    <row r="15" spans="1:8">
      <c r="A15" s="6" t="s">
        <v>243</v>
      </c>
      <c r="B15" s="1">
        <v>75658</v>
      </c>
      <c r="C15" s="1">
        <v>81712</v>
      </c>
      <c r="D15" s="1" t="s">
        <v>236</v>
      </c>
      <c r="E15" s="1">
        <v>157370</v>
      </c>
      <c r="F15" s="1" t="s">
        <v>236</v>
      </c>
      <c r="G15" s="1" t="s">
        <v>236</v>
      </c>
      <c r="H15" s="1">
        <v>157370</v>
      </c>
    </row>
    <row r="16" spans="1:8">
      <c r="A16" s="6" t="s">
        <v>244</v>
      </c>
      <c r="B16" s="1">
        <v>22494505</v>
      </c>
      <c r="C16" s="1">
        <v>460870</v>
      </c>
      <c r="D16" s="1" t="s">
        <v>236</v>
      </c>
      <c r="E16" s="1">
        <v>22955376</v>
      </c>
      <c r="F16" s="1">
        <v>13079271</v>
      </c>
      <c r="G16" s="1">
        <v>303684</v>
      </c>
      <c r="H16" s="1">
        <v>9876105</v>
      </c>
    </row>
    <row r="17" spans="1:8">
      <c r="A17" s="6" t="s">
        <v>235</v>
      </c>
      <c r="B17" s="1">
        <v>5424106</v>
      </c>
      <c r="C17" s="1">
        <v>1139</v>
      </c>
      <c r="D17" s="1" t="s">
        <v>236</v>
      </c>
      <c r="E17" s="1">
        <v>5425244</v>
      </c>
      <c r="F17" s="1" t="s">
        <v>236</v>
      </c>
      <c r="G17" s="1" t="s">
        <v>236</v>
      </c>
      <c r="H17" s="1">
        <v>5425244</v>
      </c>
    </row>
    <row r="18" spans="1:8">
      <c r="A18" s="6" t="s">
        <v>238</v>
      </c>
      <c r="B18" s="1">
        <v>133540</v>
      </c>
      <c r="C18" s="1" t="s">
        <v>236</v>
      </c>
      <c r="D18" s="1" t="s">
        <v>236</v>
      </c>
      <c r="E18" s="1">
        <v>133540</v>
      </c>
      <c r="F18" s="1">
        <v>8012</v>
      </c>
      <c r="G18" s="1">
        <v>2671</v>
      </c>
      <c r="H18" s="1">
        <v>125527</v>
      </c>
    </row>
    <row r="19" spans="1:8">
      <c r="A19" s="6" t="s">
        <v>239</v>
      </c>
      <c r="B19" s="1">
        <v>16871133</v>
      </c>
      <c r="C19" s="1">
        <v>51702</v>
      </c>
      <c r="D19" s="1" t="s">
        <v>236</v>
      </c>
      <c r="E19" s="1">
        <v>16922836</v>
      </c>
      <c r="F19" s="1">
        <v>13070934</v>
      </c>
      <c r="G19" s="1">
        <v>300688</v>
      </c>
      <c r="H19" s="1">
        <v>3851902</v>
      </c>
    </row>
    <row r="20" spans="1:8">
      <c r="A20" s="6" t="s">
        <v>63</v>
      </c>
      <c r="B20" s="1">
        <v>3245</v>
      </c>
      <c r="C20" s="1" t="s">
        <v>236</v>
      </c>
      <c r="D20" s="1" t="s">
        <v>236</v>
      </c>
      <c r="E20" s="1">
        <v>3245</v>
      </c>
      <c r="F20" s="1">
        <v>325</v>
      </c>
      <c r="G20" s="1">
        <v>325</v>
      </c>
      <c r="H20" s="1">
        <v>2921</v>
      </c>
    </row>
    <row r="21" spans="1:8">
      <c r="A21" s="6" t="s">
        <v>243</v>
      </c>
      <c r="B21" s="1">
        <v>62482</v>
      </c>
      <c r="C21" s="1">
        <v>408029</v>
      </c>
      <c r="D21" s="1" t="s">
        <v>236</v>
      </c>
      <c r="E21" s="1">
        <v>470511</v>
      </c>
      <c r="F21" s="1" t="s">
        <v>236</v>
      </c>
      <c r="G21" s="1" t="s">
        <v>236</v>
      </c>
      <c r="H21" s="1">
        <v>470511</v>
      </c>
    </row>
    <row r="22" spans="1:8">
      <c r="A22" s="6" t="s">
        <v>245</v>
      </c>
      <c r="B22" s="1">
        <v>2116556</v>
      </c>
      <c r="C22" s="1">
        <v>18567</v>
      </c>
      <c r="D22" s="1" t="s">
        <v>236</v>
      </c>
      <c r="E22" s="1">
        <v>2135122</v>
      </c>
      <c r="F22" s="1">
        <v>1719047</v>
      </c>
      <c r="G22" s="1">
        <v>78837</v>
      </c>
      <c r="H22" s="1">
        <v>416075</v>
      </c>
    </row>
    <row r="23" spans="1:8">
      <c r="A23" s="6" t="s">
        <v>12</v>
      </c>
      <c r="B23" s="1">
        <v>47584536</v>
      </c>
      <c r="C23" s="1">
        <v>671318</v>
      </c>
      <c r="D23" s="1">
        <v>679699</v>
      </c>
      <c r="E23" s="1">
        <v>47576156</v>
      </c>
      <c r="F23" s="1">
        <v>28932192</v>
      </c>
      <c r="G23" s="1">
        <v>804155</v>
      </c>
      <c r="H23" s="1">
        <v>18643963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workbookViewId="0">
      <selection activeCell="H4" sqref="H4"/>
    </sheetView>
  </sheetViews>
  <sheetFormatPr defaultColWidth="8.8984375" defaultRowHeight="10.8"/>
  <cols>
    <col min="1" max="1" width="22.796875" style="5" customWidth="1"/>
    <col min="2" max="8" width="12.796875" style="5" customWidth="1"/>
    <col min="9" max="16384" width="8.8984375" style="5"/>
  </cols>
  <sheetData>
    <row r="1" spans="1:8" ht="21">
      <c r="A1" s="9" t="s">
        <v>78</v>
      </c>
    </row>
    <row r="2" spans="1:8" ht="13.2">
      <c r="A2" s="8" t="s">
        <v>1</v>
      </c>
    </row>
    <row r="3" spans="1:8" ht="13.2">
      <c r="A3" s="8" t="s">
        <v>2</v>
      </c>
    </row>
    <row r="4" spans="1:8" ht="13.2">
      <c r="H4" s="7" t="s">
        <v>223</v>
      </c>
    </row>
    <row r="5" spans="1:8" ht="22.5" customHeight="1">
      <c r="A5" s="14" t="s">
        <v>48</v>
      </c>
      <c r="B5" s="2" t="s">
        <v>79</v>
      </c>
      <c r="C5" s="3" t="s">
        <v>80</v>
      </c>
      <c r="D5" s="3" t="s">
        <v>81</v>
      </c>
      <c r="E5" s="3" t="s">
        <v>82</v>
      </c>
      <c r="F5" s="3" t="s">
        <v>83</v>
      </c>
      <c r="G5" s="3" t="s">
        <v>84</v>
      </c>
      <c r="H5" s="2" t="s">
        <v>119</v>
      </c>
    </row>
    <row r="6" spans="1:8" ht="18" customHeight="1">
      <c r="A6" s="19">
        <v>5637612</v>
      </c>
      <c r="B6" s="1">
        <v>712941</v>
      </c>
      <c r="C6" s="1">
        <v>645447</v>
      </c>
      <c r="D6" s="1">
        <v>647339</v>
      </c>
      <c r="E6" s="1">
        <v>633262</v>
      </c>
      <c r="F6" s="1">
        <v>599669</v>
      </c>
      <c r="G6" s="1">
        <v>1655562</v>
      </c>
      <c r="H6" s="1">
        <f>A6-SUM(B6:G6)</f>
        <v>743392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>
      <selection activeCell="B4" sqref="B4"/>
    </sheetView>
  </sheetViews>
  <sheetFormatPr defaultColWidth="8.8984375" defaultRowHeight="10.8"/>
  <cols>
    <col min="1" max="1" width="22.796875" style="5" customWidth="1"/>
    <col min="2" max="2" width="112.796875" style="5" customWidth="1"/>
    <col min="3" max="16384" width="8.8984375" style="5"/>
  </cols>
  <sheetData>
    <row r="1" spans="1:2" ht="21">
      <c r="A1" s="9" t="s">
        <v>85</v>
      </c>
    </row>
    <row r="2" spans="1:2" ht="13.2">
      <c r="A2" s="8" t="s">
        <v>1</v>
      </c>
    </row>
    <row r="3" spans="1:2" ht="13.2">
      <c r="A3" s="8" t="s">
        <v>2</v>
      </c>
    </row>
    <row r="4" spans="1:2" ht="13.2">
      <c r="B4" s="7" t="s">
        <v>223</v>
      </c>
    </row>
    <row r="5" spans="1:2" ht="22.5" customHeight="1">
      <c r="A5" s="16" t="s">
        <v>86</v>
      </c>
      <c r="B5" s="2" t="s">
        <v>87</v>
      </c>
    </row>
    <row r="6" spans="1:2" ht="18" customHeight="1">
      <c r="A6" s="13" t="s">
        <v>120</v>
      </c>
      <c r="B6" s="1"/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workbookViewId="0">
      <selection activeCell="F4" sqref="F4"/>
    </sheetView>
  </sheetViews>
  <sheetFormatPr defaultColWidth="8.8984375" defaultRowHeight="10.8"/>
  <cols>
    <col min="1" max="1" width="18.796875" style="5" customWidth="1"/>
    <col min="2" max="6" width="20.796875" style="5" customWidth="1"/>
    <col min="7" max="16384" width="8.8984375" style="5"/>
  </cols>
  <sheetData>
    <row r="1" spans="1:6" ht="21">
      <c r="A1" s="9" t="s">
        <v>88</v>
      </c>
    </row>
    <row r="2" spans="1:6" ht="13.2">
      <c r="A2" s="8" t="s">
        <v>1</v>
      </c>
    </row>
    <row r="3" spans="1:6" ht="13.2">
      <c r="A3" s="8" t="s">
        <v>2</v>
      </c>
    </row>
    <row r="4" spans="1:6" ht="13.2">
      <c r="F4" s="7" t="s">
        <v>223</v>
      </c>
    </row>
    <row r="5" spans="1:6" ht="22.5" customHeight="1">
      <c r="A5" s="22" t="s">
        <v>89</v>
      </c>
      <c r="B5" s="22" t="s">
        <v>90</v>
      </c>
      <c r="C5" s="22" t="s">
        <v>91</v>
      </c>
      <c r="D5" s="22" t="s">
        <v>92</v>
      </c>
      <c r="E5" s="22"/>
      <c r="F5" s="22" t="s">
        <v>93</v>
      </c>
    </row>
    <row r="6" spans="1:6" ht="22.5" customHeight="1">
      <c r="A6" s="22"/>
      <c r="B6" s="22"/>
      <c r="C6" s="22"/>
      <c r="D6" s="2" t="s">
        <v>94</v>
      </c>
      <c r="E6" s="2" t="s">
        <v>32</v>
      </c>
      <c r="F6" s="22"/>
    </row>
    <row r="7" spans="1:6" ht="18" customHeight="1">
      <c r="A7" s="4" t="s">
        <v>126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6" ht="18" customHeight="1">
      <c r="A8" s="4" t="s">
        <v>121</v>
      </c>
      <c r="B8" s="1">
        <v>1444</v>
      </c>
      <c r="C8" s="1">
        <f>-B8+D8+F8</f>
        <v>2053</v>
      </c>
      <c r="D8" s="1">
        <v>2170</v>
      </c>
      <c r="E8" s="1"/>
      <c r="F8" s="1">
        <v>1327</v>
      </c>
    </row>
    <row r="9" spans="1:6" ht="18" customHeight="1">
      <c r="A9" s="4" t="s">
        <v>125</v>
      </c>
      <c r="B9" s="1">
        <v>861</v>
      </c>
      <c r="C9" s="1">
        <v>0</v>
      </c>
      <c r="D9" s="1">
        <v>0</v>
      </c>
      <c r="E9" s="1">
        <v>12</v>
      </c>
      <c r="F9" s="1">
        <v>849</v>
      </c>
    </row>
    <row r="10" spans="1:6" ht="18" customHeight="1">
      <c r="A10" s="4" t="s">
        <v>122</v>
      </c>
      <c r="B10" s="1">
        <v>556308</v>
      </c>
      <c r="C10" s="1">
        <v>0</v>
      </c>
      <c r="D10" s="1">
        <v>0</v>
      </c>
      <c r="E10" s="1">
        <v>12380</v>
      </c>
      <c r="F10" s="1">
        <v>543928</v>
      </c>
    </row>
    <row r="11" spans="1:6" ht="18" customHeight="1">
      <c r="A11" s="4" t="s">
        <v>123</v>
      </c>
      <c r="B11" s="1">
        <v>0</v>
      </c>
      <c r="C11" s="1">
        <f t="shared" ref="C11:C12" si="0">-B11+D11+F11</f>
        <v>0</v>
      </c>
      <c r="D11" s="1">
        <v>0</v>
      </c>
      <c r="E11" s="1">
        <v>0</v>
      </c>
      <c r="F11" s="1">
        <v>0</v>
      </c>
    </row>
    <row r="12" spans="1:6" ht="18" customHeight="1">
      <c r="A12" s="4" t="s">
        <v>124</v>
      </c>
      <c r="B12" s="1">
        <v>64532</v>
      </c>
      <c r="C12" s="1">
        <f t="shared" si="0"/>
        <v>74984</v>
      </c>
      <c r="D12" s="1">
        <v>64532</v>
      </c>
      <c r="E12" s="1"/>
      <c r="F12" s="1">
        <v>74984</v>
      </c>
    </row>
    <row r="13" spans="1:6" ht="18" customHeight="1">
      <c r="A13" s="4" t="s">
        <v>12</v>
      </c>
      <c r="B13" s="1">
        <f>SUM(B7:B12)</f>
        <v>623145</v>
      </c>
      <c r="C13" s="1">
        <f t="shared" ref="C13:F13" si="1">SUM(C7:C12)</f>
        <v>77037</v>
      </c>
      <c r="D13" s="1">
        <f t="shared" si="1"/>
        <v>66702</v>
      </c>
      <c r="E13" s="1">
        <f t="shared" si="1"/>
        <v>12392</v>
      </c>
      <c r="F13" s="1">
        <f t="shared" si="1"/>
        <v>621088</v>
      </c>
    </row>
  </sheetData>
  <mergeCells count="5">
    <mergeCell ref="A5:A6"/>
    <mergeCell ref="B5:B6"/>
    <mergeCell ref="C5:C6"/>
    <mergeCell ref="F5:F6"/>
    <mergeCell ref="D5:E5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6"/>
  <sheetViews>
    <sheetView workbookViewId="0">
      <selection activeCell="E4" sqref="E4"/>
    </sheetView>
  </sheetViews>
  <sheetFormatPr defaultColWidth="8.8984375" defaultRowHeight="10.8"/>
  <cols>
    <col min="1" max="1" width="31.796875" style="5" customWidth="1"/>
    <col min="2" max="2" width="32.3984375" style="5" customWidth="1"/>
    <col min="3" max="3" width="20" style="5" customWidth="1"/>
    <col min="4" max="5" width="16.796875" style="5" customWidth="1"/>
    <col min="6" max="16384" width="8.8984375" style="5"/>
  </cols>
  <sheetData>
    <row r="1" spans="1:5" ht="21">
      <c r="A1" s="9" t="s">
        <v>95</v>
      </c>
    </row>
    <row r="2" spans="1:5" ht="13.2">
      <c r="A2" s="8" t="s">
        <v>1</v>
      </c>
    </row>
    <row r="3" spans="1:5" ht="13.2">
      <c r="A3" s="8" t="s">
        <v>2</v>
      </c>
    </row>
    <row r="4" spans="1:5" ht="13.2">
      <c r="E4" s="7" t="s">
        <v>223</v>
      </c>
    </row>
    <row r="5" spans="1:5" ht="22.5" customHeight="1">
      <c r="A5" s="2" t="s">
        <v>89</v>
      </c>
      <c r="B5" s="2" t="s">
        <v>96</v>
      </c>
      <c r="C5" s="2" t="s">
        <v>97</v>
      </c>
      <c r="D5" s="2" t="s">
        <v>98</v>
      </c>
      <c r="E5" s="2" t="s">
        <v>99</v>
      </c>
    </row>
    <row r="6" spans="1:5" ht="18" customHeight="1">
      <c r="A6" s="25" t="s">
        <v>100</v>
      </c>
      <c r="B6" s="1"/>
      <c r="C6" s="1"/>
      <c r="D6" s="1"/>
      <c r="E6" s="1"/>
    </row>
    <row r="7" spans="1:5" ht="18" customHeight="1">
      <c r="A7" s="26"/>
      <c r="B7" s="1"/>
      <c r="C7" s="1"/>
      <c r="D7" s="1"/>
      <c r="E7" s="1"/>
    </row>
    <row r="8" spans="1:5" ht="18" customHeight="1">
      <c r="A8" s="27"/>
      <c r="B8" s="4" t="s">
        <v>101</v>
      </c>
      <c r="C8" s="11"/>
      <c r="D8" s="4"/>
      <c r="E8" s="11"/>
    </row>
    <row r="9" spans="1:5" ht="18" customHeight="1">
      <c r="A9" s="26" t="s">
        <v>102</v>
      </c>
      <c r="B9" s="1" t="s">
        <v>127</v>
      </c>
      <c r="C9" s="4" t="s">
        <v>128</v>
      </c>
      <c r="D9" s="1">
        <v>8414</v>
      </c>
      <c r="E9" s="4" t="s">
        <v>129</v>
      </c>
    </row>
    <row r="10" spans="1:5" ht="18" customHeight="1">
      <c r="A10" s="26"/>
      <c r="B10" s="4" t="s">
        <v>130</v>
      </c>
      <c r="C10" s="4" t="s">
        <v>128</v>
      </c>
      <c r="D10" s="1">
        <v>100190</v>
      </c>
      <c r="E10" s="4" t="s">
        <v>129</v>
      </c>
    </row>
    <row r="11" spans="1:5" ht="18" customHeight="1">
      <c r="A11" s="26"/>
      <c r="B11" s="4" t="s">
        <v>131</v>
      </c>
      <c r="C11" s="4" t="s">
        <v>128</v>
      </c>
      <c r="D11" s="1">
        <v>26000</v>
      </c>
      <c r="E11" s="4" t="s">
        <v>129</v>
      </c>
    </row>
    <row r="12" spans="1:5" ht="18" customHeight="1">
      <c r="A12" s="26"/>
      <c r="B12" s="4" t="s">
        <v>132</v>
      </c>
      <c r="C12" s="4" t="s">
        <v>133</v>
      </c>
      <c r="D12" s="1">
        <v>10000</v>
      </c>
      <c r="E12" s="4" t="s">
        <v>129</v>
      </c>
    </row>
    <row r="13" spans="1:5" ht="18" customHeight="1">
      <c r="A13" s="26"/>
      <c r="B13" s="4" t="s">
        <v>135</v>
      </c>
      <c r="C13" s="4" t="s">
        <v>134</v>
      </c>
      <c r="D13" s="1">
        <v>15656</v>
      </c>
      <c r="E13" s="4" t="s">
        <v>139</v>
      </c>
    </row>
    <row r="14" spans="1:5" ht="18" customHeight="1">
      <c r="A14" s="26"/>
      <c r="B14" s="4" t="s">
        <v>136</v>
      </c>
      <c r="C14" s="4" t="s">
        <v>137</v>
      </c>
      <c r="D14" s="1">
        <v>150709</v>
      </c>
      <c r="E14" s="4" t="s">
        <v>138</v>
      </c>
    </row>
    <row r="15" spans="1:5" ht="18" customHeight="1">
      <c r="A15" s="26"/>
      <c r="B15" s="4" t="s">
        <v>140</v>
      </c>
      <c r="C15" s="4" t="s">
        <v>141</v>
      </c>
      <c r="D15" s="1">
        <v>12300</v>
      </c>
      <c r="E15" s="4" t="s">
        <v>129</v>
      </c>
    </row>
    <row r="16" spans="1:5" ht="18" customHeight="1">
      <c r="A16" s="26"/>
      <c r="B16" s="4" t="s">
        <v>142</v>
      </c>
      <c r="C16" s="4" t="s">
        <v>128</v>
      </c>
      <c r="D16" s="1">
        <v>14035</v>
      </c>
      <c r="E16" s="4" t="s">
        <v>143</v>
      </c>
    </row>
    <row r="17" spans="1:5" ht="18" customHeight="1">
      <c r="A17" s="26"/>
      <c r="B17" s="4" t="s">
        <v>144</v>
      </c>
      <c r="C17" s="4" t="s">
        <v>145</v>
      </c>
      <c r="D17" s="1">
        <v>99163</v>
      </c>
      <c r="E17" s="4" t="s">
        <v>146</v>
      </c>
    </row>
    <row r="18" spans="1:5" ht="18" customHeight="1">
      <c r="A18" s="26"/>
      <c r="B18" s="4" t="s">
        <v>147</v>
      </c>
      <c r="C18" s="4" t="s">
        <v>137</v>
      </c>
      <c r="D18" s="1">
        <v>159571</v>
      </c>
      <c r="E18" s="4" t="s">
        <v>148</v>
      </c>
    </row>
    <row r="19" spans="1:5" ht="18" customHeight="1">
      <c r="A19" s="26"/>
      <c r="B19" s="4" t="s">
        <v>149</v>
      </c>
      <c r="C19" s="4" t="s">
        <v>150</v>
      </c>
      <c r="D19" s="1">
        <v>55030</v>
      </c>
      <c r="E19" s="4" t="s">
        <v>151</v>
      </c>
    </row>
    <row r="20" spans="1:5" ht="18" customHeight="1">
      <c r="A20" s="26"/>
      <c r="B20" s="4" t="s">
        <v>152</v>
      </c>
      <c r="C20" s="4" t="s">
        <v>150</v>
      </c>
      <c r="D20" s="1">
        <v>129656</v>
      </c>
      <c r="E20" s="4" t="s">
        <v>151</v>
      </c>
    </row>
    <row r="21" spans="1:5" ht="18" customHeight="1">
      <c r="A21" s="26"/>
      <c r="B21" s="4" t="s">
        <v>153</v>
      </c>
      <c r="C21" s="4"/>
      <c r="D21" s="1">
        <f>D25-SUM(D9:D20)</f>
        <v>494716</v>
      </c>
      <c r="E21" s="4"/>
    </row>
    <row r="22" spans="1:5" ht="18" customHeight="1">
      <c r="A22" s="26"/>
      <c r="B22" s="4"/>
      <c r="C22" s="4"/>
      <c r="D22" s="1"/>
      <c r="E22" s="4"/>
    </row>
    <row r="23" spans="1:5" ht="18" customHeight="1">
      <c r="A23" s="26"/>
      <c r="B23" s="4"/>
      <c r="C23" s="4"/>
      <c r="D23" s="1"/>
      <c r="E23" s="4"/>
    </row>
    <row r="24" spans="1:5" ht="18" customHeight="1">
      <c r="A24" s="26"/>
      <c r="B24" s="4"/>
      <c r="C24" s="4"/>
      <c r="D24" s="1"/>
      <c r="E24" s="4"/>
    </row>
    <row r="25" spans="1:5" ht="18" customHeight="1">
      <c r="A25" s="27"/>
      <c r="B25" s="4" t="s">
        <v>101</v>
      </c>
      <c r="C25" s="11"/>
      <c r="D25" s="1">
        <v>1275440</v>
      </c>
      <c r="E25" s="11"/>
    </row>
    <row r="26" spans="1:5" ht="18" customHeight="1">
      <c r="A26" s="4" t="s">
        <v>12</v>
      </c>
      <c r="B26" s="11"/>
      <c r="C26" s="11"/>
      <c r="D26" s="4"/>
      <c r="E26" s="11"/>
    </row>
  </sheetData>
  <mergeCells count="2">
    <mergeCell ref="A6:A8"/>
    <mergeCell ref="A9:A25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3"/>
  <sheetViews>
    <sheetView topLeftCell="B1" workbookViewId="0">
      <selection activeCell="E4" sqref="E4"/>
    </sheetView>
  </sheetViews>
  <sheetFormatPr defaultColWidth="8.8984375" defaultRowHeight="10.8"/>
  <cols>
    <col min="1" max="1" width="28.796875" style="5" customWidth="1"/>
    <col min="2" max="3" width="24.796875" style="5" customWidth="1"/>
    <col min="4" max="4" width="28.796875" style="5" customWidth="1"/>
    <col min="5" max="5" width="24.796875" style="5" customWidth="1"/>
    <col min="6" max="16384" width="8.8984375" style="5"/>
  </cols>
  <sheetData>
    <row r="1" spans="1:5" ht="21">
      <c r="A1" s="9" t="s">
        <v>103</v>
      </c>
    </row>
    <row r="2" spans="1:5" ht="13.2">
      <c r="A2" s="8" t="s">
        <v>1</v>
      </c>
    </row>
    <row r="3" spans="1:5" ht="13.2">
      <c r="A3" s="8" t="s">
        <v>2</v>
      </c>
    </row>
    <row r="4" spans="1:5" ht="13.2">
      <c r="E4" s="7" t="s">
        <v>223</v>
      </c>
    </row>
    <row r="5" spans="1:5" ht="22.5" customHeight="1">
      <c r="A5" s="2" t="s">
        <v>104</v>
      </c>
      <c r="B5" s="2" t="s">
        <v>89</v>
      </c>
      <c r="C5" s="22" t="s">
        <v>105</v>
      </c>
      <c r="D5" s="22"/>
      <c r="E5" s="2" t="s">
        <v>98</v>
      </c>
    </row>
    <row r="6" spans="1:5" ht="18" customHeight="1">
      <c r="A6" s="27" t="s">
        <v>106</v>
      </c>
      <c r="B6" s="27" t="s">
        <v>107</v>
      </c>
      <c r="C6" s="26" t="s">
        <v>154</v>
      </c>
      <c r="D6" s="28"/>
      <c r="E6" s="1">
        <v>815195</v>
      </c>
    </row>
    <row r="7" spans="1:5" ht="18" customHeight="1">
      <c r="A7" s="27"/>
      <c r="B7" s="27"/>
      <c r="C7" s="26" t="s">
        <v>155</v>
      </c>
      <c r="D7" s="28"/>
      <c r="E7" s="1">
        <v>62092</v>
      </c>
    </row>
    <row r="8" spans="1:5" ht="18" customHeight="1">
      <c r="A8" s="27"/>
      <c r="B8" s="27"/>
      <c r="C8" s="26" t="s">
        <v>156</v>
      </c>
      <c r="D8" s="28"/>
      <c r="E8" s="1">
        <v>208</v>
      </c>
    </row>
    <row r="9" spans="1:5" ht="18" customHeight="1">
      <c r="A9" s="27"/>
      <c r="B9" s="27"/>
      <c r="C9" s="26" t="s">
        <v>157</v>
      </c>
      <c r="D9" s="28"/>
      <c r="E9" s="1">
        <v>2527</v>
      </c>
    </row>
    <row r="10" spans="1:5" ht="18" customHeight="1">
      <c r="A10" s="27"/>
      <c r="B10" s="27"/>
      <c r="C10" s="26" t="s">
        <v>158</v>
      </c>
      <c r="D10" s="28"/>
      <c r="E10" s="1">
        <v>3045</v>
      </c>
    </row>
    <row r="11" spans="1:5" ht="18" customHeight="1">
      <c r="A11" s="27"/>
      <c r="B11" s="27"/>
      <c r="C11" s="26" t="s">
        <v>159</v>
      </c>
      <c r="D11" s="28"/>
      <c r="E11" s="1">
        <v>11287</v>
      </c>
    </row>
    <row r="12" spans="1:5" ht="18" customHeight="1">
      <c r="A12" s="27"/>
      <c r="B12" s="27"/>
      <c r="C12" s="26" t="s">
        <v>160</v>
      </c>
      <c r="D12" s="28"/>
      <c r="E12" s="1">
        <v>196768</v>
      </c>
    </row>
    <row r="13" spans="1:5" ht="18" customHeight="1">
      <c r="A13" s="27"/>
      <c r="B13" s="27"/>
      <c r="C13" s="26" t="s">
        <v>161</v>
      </c>
      <c r="D13" s="28"/>
      <c r="E13" s="1">
        <v>4907</v>
      </c>
    </row>
    <row r="14" spans="1:5" ht="18" customHeight="1">
      <c r="A14" s="27"/>
      <c r="B14" s="27"/>
      <c r="C14" s="26" t="s">
        <v>162</v>
      </c>
      <c r="D14" s="28"/>
      <c r="E14" s="1">
        <v>2874</v>
      </c>
    </row>
    <row r="15" spans="1:5" ht="18" customHeight="1">
      <c r="A15" s="27"/>
      <c r="B15" s="27"/>
      <c r="C15" s="26" t="s">
        <v>163</v>
      </c>
      <c r="D15" s="28"/>
      <c r="E15" s="1">
        <v>3578004</v>
      </c>
    </row>
    <row r="16" spans="1:5" ht="18" customHeight="1">
      <c r="A16" s="27"/>
      <c r="B16" s="27"/>
      <c r="C16" s="26" t="s">
        <v>164</v>
      </c>
      <c r="D16" s="28"/>
      <c r="E16" s="1">
        <v>683</v>
      </c>
    </row>
    <row r="17" spans="1:5" ht="18" customHeight="1">
      <c r="A17" s="27"/>
      <c r="B17" s="27"/>
      <c r="C17" s="26" t="s">
        <v>165</v>
      </c>
      <c r="D17" s="28"/>
      <c r="E17" s="1">
        <v>259124</v>
      </c>
    </row>
    <row r="18" spans="1:5" ht="18" customHeight="1">
      <c r="A18" s="27"/>
      <c r="B18" s="27"/>
      <c r="C18" s="26" t="s">
        <v>166</v>
      </c>
      <c r="D18" s="28"/>
      <c r="E18" s="1">
        <v>600</v>
      </c>
    </row>
    <row r="19" spans="1:5" ht="18" customHeight="1">
      <c r="A19" s="27"/>
      <c r="B19" s="27"/>
      <c r="C19" s="26" t="s">
        <v>167</v>
      </c>
      <c r="D19" s="28"/>
      <c r="E19" s="1">
        <v>370</v>
      </c>
    </row>
    <row r="20" spans="1:5" ht="18" customHeight="1">
      <c r="A20" s="27"/>
      <c r="B20" s="27"/>
      <c r="C20" s="26" t="s">
        <v>153</v>
      </c>
      <c r="D20" s="28"/>
      <c r="E20" s="1">
        <f>E21-SUM(E6:E19)</f>
        <v>81932</v>
      </c>
    </row>
    <row r="21" spans="1:5" ht="18" customHeight="1">
      <c r="A21" s="27"/>
      <c r="B21" s="27"/>
      <c r="C21" s="27" t="s">
        <v>44</v>
      </c>
      <c r="D21" s="28"/>
      <c r="E21" s="1">
        <v>5019616</v>
      </c>
    </row>
    <row r="22" spans="1:5" ht="18" customHeight="1">
      <c r="A22" s="27"/>
      <c r="B22" s="27" t="s">
        <v>108</v>
      </c>
      <c r="C22" s="29" t="s">
        <v>109</v>
      </c>
      <c r="D22" s="6" t="s">
        <v>168</v>
      </c>
      <c r="E22" s="1">
        <v>214786</v>
      </c>
    </row>
    <row r="23" spans="1:5" ht="18" customHeight="1">
      <c r="A23" s="27"/>
      <c r="B23" s="27"/>
      <c r="C23" s="27"/>
      <c r="D23" s="6" t="s">
        <v>169</v>
      </c>
      <c r="E23" s="1">
        <f>148315+21768</f>
        <v>170083</v>
      </c>
    </row>
    <row r="24" spans="1:5" ht="18" customHeight="1">
      <c r="A24" s="27"/>
      <c r="B24" s="27"/>
      <c r="C24" s="27"/>
      <c r="D24" s="6"/>
      <c r="E24" s="1"/>
    </row>
    <row r="25" spans="1:5" ht="18" customHeight="1">
      <c r="A25" s="27"/>
      <c r="B25" s="27"/>
      <c r="C25" s="27"/>
      <c r="D25" s="6"/>
      <c r="E25" s="1"/>
    </row>
    <row r="26" spans="1:5" ht="18" customHeight="1">
      <c r="A26" s="27"/>
      <c r="B26" s="27"/>
      <c r="C26" s="27"/>
      <c r="D26" s="4" t="s">
        <v>101</v>
      </c>
      <c r="E26" s="1">
        <v>384869</v>
      </c>
    </row>
    <row r="27" spans="1:5" ht="18" customHeight="1">
      <c r="A27" s="27"/>
      <c r="B27" s="27"/>
      <c r="C27" s="29" t="s">
        <v>110</v>
      </c>
      <c r="D27" s="6" t="s">
        <v>168</v>
      </c>
      <c r="E27" s="1">
        <f>659804-E22</f>
        <v>445018</v>
      </c>
    </row>
    <row r="28" spans="1:5" ht="18" customHeight="1">
      <c r="A28" s="27"/>
      <c r="B28" s="27"/>
      <c r="C28" s="27"/>
      <c r="D28" s="6" t="s">
        <v>169</v>
      </c>
      <c r="E28" s="1">
        <f>419101-E23</f>
        <v>249018</v>
      </c>
    </row>
    <row r="29" spans="1:5" ht="18" customHeight="1">
      <c r="A29" s="27"/>
      <c r="B29" s="27"/>
      <c r="C29" s="27"/>
      <c r="D29" s="6"/>
      <c r="E29" s="1"/>
    </row>
    <row r="30" spans="1:5" ht="18" customHeight="1">
      <c r="A30" s="27"/>
      <c r="B30" s="27"/>
      <c r="C30" s="27"/>
      <c r="D30" s="6"/>
      <c r="E30" s="1"/>
    </row>
    <row r="31" spans="1:5" ht="18" customHeight="1">
      <c r="A31" s="27"/>
      <c r="B31" s="27"/>
      <c r="C31" s="27"/>
      <c r="D31" s="4" t="s">
        <v>101</v>
      </c>
      <c r="E31" s="1">
        <v>694036</v>
      </c>
    </row>
    <row r="32" spans="1:5" ht="18" customHeight="1">
      <c r="A32" s="28"/>
      <c r="B32" s="28"/>
      <c r="C32" s="27" t="s">
        <v>44</v>
      </c>
      <c r="D32" s="28"/>
      <c r="E32" s="1">
        <f>E26+E31</f>
        <v>1078905</v>
      </c>
    </row>
    <row r="33" spans="1:5" ht="18" customHeight="1">
      <c r="A33" s="28"/>
      <c r="B33" s="27" t="s">
        <v>12</v>
      </c>
      <c r="C33" s="28"/>
      <c r="D33" s="28"/>
      <c r="E33" s="1">
        <f>E21+E32</f>
        <v>6098521</v>
      </c>
    </row>
  </sheetData>
  <mergeCells count="24">
    <mergeCell ref="C12:D12"/>
    <mergeCell ref="C18:D18"/>
    <mergeCell ref="C20:D20"/>
    <mergeCell ref="C7:D7"/>
    <mergeCell ref="C8:D8"/>
    <mergeCell ref="C9:D9"/>
    <mergeCell ref="C10:D10"/>
    <mergeCell ref="C11:D11"/>
    <mergeCell ref="C5:D5"/>
    <mergeCell ref="A6:A33"/>
    <mergeCell ref="B6:B21"/>
    <mergeCell ref="C6:D6"/>
    <mergeCell ref="C16:D16"/>
    <mergeCell ref="C17:D17"/>
    <mergeCell ref="C19:D19"/>
    <mergeCell ref="C21:D21"/>
    <mergeCell ref="B22:B32"/>
    <mergeCell ref="C22:C26"/>
    <mergeCell ref="C27:C31"/>
    <mergeCell ref="C32:D32"/>
    <mergeCell ref="B33:D33"/>
    <mergeCell ref="C13:D13"/>
    <mergeCell ref="C14:D14"/>
    <mergeCell ref="C15:D15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73D5-DF33-43BE-B4F6-124E80A13DA6}">
  <sheetPr>
    <pageSetUpPr fitToPage="1"/>
  </sheetPr>
  <dimension ref="A1:F11"/>
  <sheetViews>
    <sheetView workbookViewId="0">
      <selection sqref="A1:F1"/>
    </sheetView>
  </sheetViews>
  <sheetFormatPr defaultColWidth="8.8984375" defaultRowHeight="20.25" customHeight="1"/>
  <cols>
    <col min="1" max="1" width="23.296875" style="8" customWidth="1"/>
    <col min="2" max="6" width="20.796875" style="8" customWidth="1"/>
    <col min="7" max="16384" width="8.8984375" style="8"/>
  </cols>
  <sheetData>
    <row r="1" spans="1:6" ht="20.25" customHeight="1">
      <c r="A1" s="30" t="s">
        <v>246</v>
      </c>
      <c r="B1" s="33"/>
      <c r="C1" s="33"/>
      <c r="D1" s="33"/>
      <c r="E1" s="33"/>
      <c r="F1" s="33"/>
    </row>
    <row r="2" spans="1:6" ht="20.25" customHeight="1">
      <c r="A2" s="34" t="s">
        <v>1</v>
      </c>
      <c r="B2" s="34"/>
      <c r="C2" s="34"/>
      <c r="D2" s="34"/>
      <c r="E2" s="34"/>
      <c r="F2" s="35" t="s">
        <v>2</v>
      </c>
    </row>
    <row r="3" spans="1:6" ht="20.25" customHeight="1">
      <c r="A3" s="34" t="s">
        <v>225</v>
      </c>
      <c r="B3" s="34"/>
      <c r="C3" s="34"/>
      <c r="D3" s="34"/>
      <c r="E3" s="34"/>
      <c r="F3" s="35" t="s">
        <v>226</v>
      </c>
    </row>
    <row r="4" spans="1:6" ht="20.25" customHeight="1">
      <c r="A4" s="36" t="s">
        <v>89</v>
      </c>
      <c r="B4" s="37" t="s">
        <v>98</v>
      </c>
      <c r="C4" s="37" t="s">
        <v>247</v>
      </c>
      <c r="D4" s="37"/>
      <c r="E4" s="37"/>
      <c r="F4" s="37"/>
    </row>
    <row r="5" spans="1:6" ht="20.25" customHeight="1">
      <c r="A5" s="36"/>
      <c r="B5" s="37"/>
      <c r="C5" s="37" t="s">
        <v>108</v>
      </c>
      <c r="D5" s="37" t="s">
        <v>248</v>
      </c>
      <c r="E5" s="37" t="s">
        <v>107</v>
      </c>
      <c r="F5" s="37" t="s">
        <v>32</v>
      </c>
    </row>
    <row r="6" spans="1:6" ht="20.25" customHeight="1" thickBot="1">
      <c r="A6" s="38"/>
      <c r="B6" s="39"/>
      <c r="C6" s="39"/>
      <c r="D6" s="39"/>
      <c r="E6" s="39"/>
      <c r="F6" s="39"/>
    </row>
    <row r="7" spans="1:6" ht="20.25" customHeight="1" thickTop="1">
      <c r="A7" s="40" t="s">
        <v>249</v>
      </c>
      <c r="B7" s="41">
        <v>6115858</v>
      </c>
      <c r="C7" s="41">
        <v>694036</v>
      </c>
      <c r="D7" s="41">
        <f>D11-D8</f>
        <v>164050</v>
      </c>
      <c r="E7" s="41">
        <f>E11-E8-E9</f>
        <v>3370062</v>
      </c>
      <c r="F7" s="41">
        <f>B7-C7-D7-E7</f>
        <v>1887710</v>
      </c>
    </row>
    <row r="8" spans="1:6" ht="20.25" customHeight="1">
      <c r="A8" s="40" t="s">
        <v>250</v>
      </c>
      <c r="B8" s="41">
        <v>670425</v>
      </c>
      <c r="C8" s="41">
        <v>384869</v>
      </c>
      <c r="D8" s="41">
        <v>223050</v>
      </c>
      <c r="E8" s="41">
        <f>B8-C8-D8</f>
        <v>62506</v>
      </c>
      <c r="F8" s="41" t="s">
        <v>236</v>
      </c>
    </row>
    <row r="9" spans="1:6" ht="20.25" customHeight="1">
      <c r="A9" s="40" t="s">
        <v>251</v>
      </c>
      <c r="B9" s="41">
        <v>832037</v>
      </c>
      <c r="C9" s="41" t="s">
        <v>236</v>
      </c>
      <c r="D9" s="41" t="s">
        <v>236</v>
      </c>
      <c r="E9" s="41">
        <f>B9</f>
        <v>832037</v>
      </c>
      <c r="F9" s="41" t="s">
        <v>236</v>
      </c>
    </row>
    <row r="10" spans="1:6" ht="20.25" customHeight="1">
      <c r="A10" s="40" t="s">
        <v>32</v>
      </c>
      <c r="B10" s="41" t="s">
        <v>236</v>
      </c>
      <c r="C10" s="41" t="s">
        <v>236</v>
      </c>
      <c r="D10" s="41" t="s">
        <v>236</v>
      </c>
      <c r="E10" s="41" t="s">
        <v>236</v>
      </c>
      <c r="F10" s="41" t="s">
        <v>236</v>
      </c>
    </row>
    <row r="11" spans="1:6" ht="20.25" customHeight="1">
      <c r="A11" s="42" t="s">
        <v>12</v>
      </c>
      <c r="B11" s="41">
        <v>6115858</v>
      </c>
      <c r="C11" s="41">
        <f>C7+C8</f>
        <v>1078905</v>
      </c>
      <c r="D11" s="41">
        <v>387100</v>
      </c>
      <c r="E11" s="41">
        <f>5019616-755011</f>
        <v>4264605</v>
      </c>
      <c r="F11" s="41" t="s">
        <v>236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workbookViewId="0">
      <selection activeCell="B4" sqref="B4"/>
    </sheetView>
  </sheetViews>
  <sheetFormatPr defaultColWidth="8.8984375" defaultRowHeight="10.8"/>
  <cols>
    <col min="1" max="1" width="60.796875" style="5" customWidth="1"/>
    <col min="2" max="2" width="40.796875" style="5" customWidth="1"/>
    <col min="3" max="16384" width="8.8984375" style="5"/>
  </cols>
  <sheetData>
    <row r="1" spans="1:2" ht="21">
      <c r="A1" s="9" t="s">
        <v>111</v>
      </c>
    </row>
    <row r="2" spans="1:2" ht="13.2">
      <c r="A2" s="8" t="s">
        <v>1</v>
      </c>
    </row>
    <row r="3" spans="1:2" ht="13.2">
      <c r="A3" s="8" t="s">
        <v>2</v>
      </c>
    </row>
    <row r="4" spans="1:2" ht="13.2">
      <c r="B4" s="7" t="s">
        <v>223</v>
      </c>
    </row>
    <row r="5" spans="1:2" ht="22.5" customHeight="1">
      <c r="A5" s="2" t="s">
        <v>28</v>
      </c>
      <c r="B5" s="2" t="s">
        <v>93</v>
      </c>
    </row>
    <row r="6" spans="1:2" ht="18" customHeight="1">
      <c r="A6" s="6" t="s">
        <v>170</v>
      </c>
      <c r="B6" s="1">
        <v>0</v>
      </c>
    </row>
    <row r="7" spans="1:2" ht="18" customHeight="1">
      <c r="A7" s="6" t="s">
        <v>171</v>
      </c>
      <c r="B7" s="1">
        <v>306745</v>
      </c>
    </row>
    <row r="8" spans="1:2" ht="18" customHeight="1">
      <c r="A8" s="6" t="s">
        <v>172</v>
      </c>
      <c r="B8" s="1">
        <v>0</v>
      </c>
    </row>
    <row r="9" spans="1:2" ht="18" customHeight="1">
      <c r="A9" s="6"/>
      <c r="B9" s="1"/>
    </row>
    <row r="10" spans="1:2" ht="18" customHeight="1">
      <c r="A10" s="6"/>
      <c r="B10" s="1"/>
    </row>
    <row r="11" spans="1:2" ht="18" customHeight="1">
      <c r="A11" s="4" t="s">
        <v>12</v>
      </c>
      <c r="B11" s="1">
        <f>B7</f>
        <v>306745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9379-B2C9-4B94-99DF-9324F3145A03}">
  <sheetPr>
    <pageSetUpPr fitToPage="1"/>
  </sheetPr>
  <dimension ref="A1:I23"/>
  <sheetViews>
    <sheetView workbookViewId="0">
      <selection sqref="A1:I1"/>
    </sheetView>
  </sheetViews>
  <sheetFormatPr defaultColWidth="8.8984375" defaultRowHeight="10.8"/>
  <cols>
    <col min="1" max="1" width="30.796875" style="5" customWidth="1"/>
    <col min="2" max="11" width="15.796875" style="5" customWidth="1"/>
    <col min="12" max="16384" width="8.8984375" style="5"/>
  </cols>
  <sheetData>
    <row r="1" spans="1:9" ht="21">
      <c r="A1" s="30" t="s">
        <v>224</v>
      </c>
      <c r="B1" s="30"/>
      <c r="C1" s="30"/>
      <c r="D1" s="30"/>
      <c r="E1" s="30"/>
      <c r="F1" s="30"/>
      <c r="G1" s="30"/>
      <c r="H1" s="30"/>
      <c r="I1" s="30"/>
    </row>
    <row r="2" spans="1:9" ht="13.2">
      <c r="A2" s="8" t="s">
        <v>1</v>
      </c>
      <c r="B2" s="8"/>
      <c r="C2" s="8"/>
      <c r="D2" s="8"/>
      <c r="E2" s="8"/>
      <c r="F2" s="8"/>
      <c r="G2" s="8"/>
      <c r="H2" s="8"/>
      <c r="I2" s="7" t="s">
        <v>2</v>
      </c>
    </row>
    <row r="3" spans="1:9" ht="13.2">
      <c r="A3" s="8" t="s">
        <v>225</v>
      </c>
      <c r="B3" s="8"/>
      <c r="C3" s="8"/>
      <c r="D3" s="8"/>
      <c r="E3" s="8"/>
      <c r="F3" s="8"/>
      <c r="G3" s="8"/>
      <c r="H3" s="8"/>
      <c r="I3" s="8"/>
    </row>
    <row r="4" spans="1:9" ht="13.2">
      <c r="A4" s="8"/>
      <c r="B4" s="8"/>
      <c r="C4" s="8"/>
      <c r="D4" s="8"/>
      <c r="E4" s="8"/>
      <c r="F4" s="8"/>
      <c r="G4" s="8"/>
      <c r="H4" s="8"/>
      <c r="I4" s="7" t="s">
        <v>226</v>
      </c>
    </row>
    <row r="5" spans="1:9" ht="21.6">
      <c r="A5" s="31" t="s">
        <v>89</v>
      </c>
      <c r="B5" s="32" t="s">
        <v>227</v>
      </c>
      <c r="C5" s="31" t="s">
        <v>228</v>
      </c>
      <c r="D5" s="31" t="s">
        <v>229</v>
      </c>
      <c r="E5" s="31" t="s">
        <v>230</v>
      </c>
      <c r="F5" s="31" t="s">
        <v>231</v>
      </c>
      <c r="G5" s="31" t="s">
        <v>232</v>
      </c>
      <c r="H5" s="31" t="s">
        <v>233</v>
      </c>
      <c r="I5" s="31" t="s">
        <v>12</v>
      </c>
    </row>
    <row r="6" spans="1:9">
      <c r="A6" s="6" t="s">
        <v>234</v>
      </c>
      <c r="B6" s="1">
        <v>358091</v>
      </c>
      <c r="C6" s="1">
        <v>3616005</v>
      </c>
      <c r="D6" s="1">
        <v>1372546</v>
      </c>
      <c r="E6" s="1">
        <v>0</v>
      </c>
      <c r="F6" s="1">
        <v>1054364</v>
      </c>
      <c r="G6" s="1">
        <v>85635</v>
      </c>
      <c r="H6" s="1">
        <v>1865141</v>
      </c>
      <c r="I6" s="1">
        <v>8351783</v>
      </c>
    </row>
    <row r="7" spans="1:9">
      <c r="A7" s="6" t="s">
        <v>235</v>
      </c>
      <c r="B7" s="1">
        <v>190212</v>
      </c>
      <c r="C7" s="1">
        <v>1110639</v>
      </c>
      <c r="D7" s="1">
        <v>511920</v>
      </c>
      <c r="E7" s="1" t="s">
        <v>236</v>
      </c>
      <c r="F7" s="1">
        <v>431014</v>
      </c>
      <c r="G7" s="1">
        <v>28334</v>
      </c>
      <c r="H7" s="1">
        <v>1105139</v>
      </c>
      <c r="I7" s="1">
        <v>3377257</v>
      </c>
    </row>
    <row r="8" spans="1:9">
      <c r="A8" s="6" t="s">
        <v>237</v>
      </c>
      <c r="B8" s="1" t="s">
        <v>236</v>
      </c>
      <c r="C8" s="1" t="s">
        <v>236</v>
      </c>
      <c r="D8" s="1" t="s">
        <v>236</v>
      </c>
      <c r="E8" s="1" t="s">
        <v>236</v>
      </c>
      <c r="F8" s="1" t="s">
        <v>236</v>
      </c>
      <c r="G8" s="1" t="s">
        <v>236</v>
      </c>
      <c r="H8" s="1" t="s">
        <v>236</v>
      </c>
      <c r="I8" s="1" t="s">
        <v>236</v>
      </c>
    </row>
    <row r="9" spans="1:9">
      <c r="A9" s="6" t="s">
        <v>238</v>
      </c>
      <c r="B9" s="1">
        <v>151115</v>
      </c>
      <c r="C9" s="1">
        <v>2383305</v>
      </c>
      <c r="D9" s="1">
        <v>857882</v>
      </c>
      <c r="E9" s="1">
        <v>0</v>
      </c>
      <c r="F9" s="1">
        <v>487914</v>
      </c>
      <c r="G9" s="1">
        <v>48408</v>
      </c>
      <c r="H9" s="1">
        <v>526202</v>
      </c>
      <c r="I9" s="1">
        <v>4454827</v>
      </c>
    </row>
    <row r="10" spans="1:9">
      <c r="A10" s="6" t="s">
        <v>239</v>
      </c>
      <c r="B10" s="1">
        <v>1968</v>
      </c>
      <c r="C10" s="1">
        <v>24576</v>
      </c>
      <c r="D10" s="1">
        <v>2743</v>
      </c>
      <c r="E10" s="1" t="s">
        <v>236</v>
      </c>
      <c r="F10" s="1">
        <v>90349</v>
      </c>
      <c r="G10" s="1">
        <v>8893</v>
      </c>
      <c r="H10" s="1">
        <v>233800</v>
      </c>
      <c r="I10" s="1">
        <v>362329</v>
      </c>
    </row>
    <row r="11" spans="1:9">
      <c r="A11" s="6" t="s">
        <v>240</v>
      </c>
      <c r="B11" s="1" t="s">
        <v>236</v>
      </c>
      <c r="C11" s="1" t="s">
        <v>236</v>
      </c>
      <c r="D11" s="1" t="s">
        <v>236</v>
      </c>
      <c r="E11" s="1" t="s">
        <v>236</v>
      </c>
      <c r="F11" s="1" t="s">
        <v>236</v>
      </c>
      <c r="G11" s="1" t="s">
        <v>236</v>
      </c>
      <c r="H11" s="1" t="s">
        <v>236</v>
      </c>
      <c r="I11" s="1" t="s">
        <v>236</v>
      </c>
    </row>
    <row r="12" spans="1:9">
      <c r="A12" s="6" t="s">
        <v>241</v>
      </c>
      <c r="B12" s="1" t="s">
        <v>236</v>
      </c>
      <c r="C12" s="1" t="s">
        <v>236</v>
      </c>
      <c r="D12" s="1" t="s">
        <v>236</v>
      </c>
      <c r="E12" s="1" t="s">
        <v>236</v>
      </c>
      <c r="F12" s="1" t="s">
        <v>236</v>
      </c>
      <c r="G12" s="1" t="s">
        <v>236</v>
      </c>
      <c r="H12" s="1" t="s">
        <v>236</v>
      </c>
      <c r="I12" s="1" t="s">
        <v>236</v>
      </c>
    </row>
    <row r="13" spans="1:9">
      <c r="A13" s="6" t="s">
        <v>242</v>
      </c>
      <c r="B13" s="1" t="s">
        <v>236</v>
      </c>
      <c r="C13" s="1" t="s">
        <v>236</v>
      </c>
      <c r="D13" s="1" t="s">
        <v>236</v>
      </c>
      <c r="E13" s="1" t="s">
        <v>236</v>
      </c>
      <c r="F13" s="1" t="s">
        <v>236</v>
      </c>
      <c r="G13" s="1" t="s">
        <v>236</v>
      </c>
      <c r="H13" s="1" t="s">
        <v>236</v>
      </c>
      <c r="I13" s="1" t="s">
        <v>236</v>
      </c>
    </row>
    <row r="14" spans="1:9">
      <c r="A14" s="6" t="s">
        <v>63</v>
      </c>
      <c r="B14" s="1" t="s">
        <v>236</v>
      </c>
      <c r="C14" s="1" t="s">
        <v>236</v>
      </c>
      <c r="D14" s="1" t="s">
        <v>236</v>
      </c>
      <c r="E14" s="1" t="s">
        <v>236</v>
      </c>
      <c r="F14" s="1" t="s">
        <v>236</v>
      </c>
      <c r="G14" s="1" t="s">
        <v>236</v>
      </c>
      <c r="H14" s="1" t="s">
        <v>236</v>
      </c>
      <c r="I14" s="1" t="s">
        <v>236</v>
      </c>
    </row>
    <row r="15" spans="1:9">
      <c r="A15" s="6" t="s">
        <v>243</v>
      </c>
      <c r="B15" s="1">
        <v>14795</v>
      </c>
      <c r="C15" s="1">
        <v>97486</v>
      </c>
      <c r="D15" s="1" t="s">
        <v>236</v>
      </c>
      <c r="E15" s="1" t="s">
        <v>236</v>
      </c>
      <c r="F15" s="1">
        <v>45088</v>
      </c>
      <c r="G15" s="1" t="s">
        <v>236</v>
      </c>
      <c r="H15" s="1" t="s">
        <v>236</v>
      </c>
      <c r="I15" s="1">
        <v>157370</v>
      </c>
    </row>
    <row r="16" spans="1:9">
      <c r="A16" s="6" t="s">
        <v>244</v>
      </c>
      <c r="B16" s="1">
        <v>9161671</v>
      </c>
      <c r="C16" s="1">
        <v>1891</v>
      </c>
      <c r="D16" s="1" t="s">
        <v>236</v>
      </c>
      <c r="E16" s="1" t="s">
        <v>236</v>
      </c>
      <c r="F16" s="1">
        <v>601857</v>
      </c>
      <c r="G16" s="1">
        <v>28870</v>
      </c>
      <c r="H16" s="1">
        <v>81816</v>
      </c>
      <c r="I16" s="1">
        <v>9876105</v>
      </c>
    </row>
    <row r="17" spans="1:9">
      <c r="A17" s="6" t="s">
        <v>235</v>
      </c>
      <c r="B17" s="1">
        <v>5153281</v>
      </c>
      <c r="C17" s="1" t="s">
        <v>236</v>
      </c>
      <c r="D17" s="1" t="s">
        <v>236</v>
      </c>
      <c r="E17" s="1" t="s">
        <v>236</v>
      </c>
      <c r="F17" s="1">
        <v>206640</v>
      </c>
      <c r="G17" s="1" t="s">
        <v>236</v>
      </c>
      <c r="H17" s="1">
        <v>65323</v>
      </c>
      <c r="I17" s="1">
        <v>5425244</v>
      </c>
    </row>
    <row r="18" spans="1:9">
      <c r="A18" s="6" t="s">
        <v>238</v>
      </c>
      <c r="B18" s="1">
        <v>125527</v>
      </c>
      <c r="C18" s="1" t="s">
        <v>236</v>
      </c>
      <c r="D18" s="1" t="s">
        <v>236</v>
      </c>
      <c r="E18" s="1" t="s">
        <v>236</v>
      </c>
      <c r="F18" s="1" t="s">
        <v>236</v>
      </c>
      <c r="G18" s="1" t="s">
        <v>236</v>
      </c>
      <c r="H18" s="1" t="s">
        <v>236</v>
      </c>
      <c r="I18" s="1">
        <v>125527</v>
      </c>
    </row>
    <row r="19" spans="1:9">
      <c r="A19" s="6" t="s">
        <v>239</v>
      </c>
      <c r="B19" s="1">
        <v>3784497</v>
      </c>
      <c r="C19" s="1">
        <v>1891</v>
      </c>
      <c r="D19" s="1" t="s">
        <v>236</v>
      </c>
      <c r="E19" s="1" t="s">
        <v>236</v>
      </c>
      <c r="F19" s="1">
        <v>23070</v>
      </c>
      <c r="G19" s="1">
        <v>28870</v>
      </c>
      <c r="H19" s="1">
        <v>13573</v>
      </c>
      <c r="I19" s="1">
        <v>3851902</v>
      </c>
    </row>
    <row r="20" spans="1:9">
      <c r="A20" s="6" t="s">
        <v>63</v>
      </c>
      <c r="B20" s="1" t="s">
        <v>236</v>
      </c>
      <c r="C20" s="1" t="s">
        <v>236</v>
      </c>
      <c r="D20" s="1" t="s">
        <v>236</v>
      </c>
      <c r="E20" s="1" t="s">
        <v>236</v>
      </c>
      <c r="F20" s="1" t="s">
        <v>236</v>
      </c>
      <c r="G20" s="1" t="s">
        <v>236</v>
      </c>
      <c r="H20" s="1">
        <v>2921</v>
      </c>
      <c r="I20" s="1">
        <v>2921</v>
      </c>
    </row>
    <row r="21" spans="1:9">
      <c r="A21" s="6" t="s">
        <v>243</v>
      </c>
      <c r="B21" s="1">
        <v>98365</v>
      </c>
      <c r="C21" s="1" t="s">
        <v>236</v>
      </c>
      <c r="D21" s="1" t="s">
        <v>236</v>
      </c>
      <c r="E21" s="1" t="s">
        <v>236</v>
      </c>
      <c r="F21" s="1">
        <v>372146</v>
      </c>
      <c r="G21" s="1" t="s">
        <v>236</v>
      </c>
      <c r="H21" s="1" t="s">
        <v>236</v>
      </c>
      <c r="I21" s="1">
        <v>470511</v>
      </c>
    </row>
    <row r="22" spans="1:9">
      <c r="A22" s="6" t="s">
        <v>245</v>
      </c>
      <c r="B22" s="1">
        <v>49289</v>
      </c>
      <c r="C22" s="1">
        <v>91096</v>
      </c>
      <c r="D22" s="1">
        <v>5586</v>
      </c>
      <c r="E22" s="1" t="s">
        <v>236</v>
      </c>
      <c r="F22" s="1">
        <v>77360</v>
      </c>
      <c r="G22" s="1">
        <v>108038</v>
      </c>
      <c r="H22" s="1">
        <v>84706</v>
      </c>
      <c r="I22" s="1">
        <v>416075</v>
      </c>
    </row>
    <row r="23" spans="1:9">
      <c r="A23" s="6" t="s">
        <v>12</v>
      </c>
      <c r="B23" s="1">
        <v>9569050</v>
      </c>
      <c r="C23" s="1">
        <v>3708993</v>
      </c>
      <c r="D23" s="1">
        <v>1378131</v>
      </c>
      <c r="E23" s="1">
        <v>0</v>
      </c>
      <c r="F23" s="1">
        <v>1733581</v>
      </c>
      <c r="G23" s="1">
        <v>222544</v>
      </c>
      <c r="H23" s="1">
        <v>2031663</v>
      </c>
      <c r="I23" s="1">
        <v>18643963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workbookViewId="0"/>
  </sheetViews>
  <sheetFormatPr defaultColWidth="8.8984375" defaultRowHeight="10.8"/>
  <cols>
    <col min="1" max="1" width="28.3984375" style="5" customWidth="1"/>
    <col min="2" max="11" width="15.296875" style="5" customWidth="1"/>
    <col min="12" max="16384" width="8.8984375" style="5"/>
  </cols>
  <sheetData>
    <row r="1" spans="1:11" ht="21">
      <c r="A1" s="9" t="s">
        <v>0</v>
      </c>
    </row>
    <row r="2" spans="1:11" ht="13.2">
      <c r="A2" s="8" t="s">
        <v>1</v>
      </c>
    </row>
    <row r="3" spans="1:11" ht="13.2">
      <c r="A3" s="8" t="s">
        <v>2</v>
      </c>
    </row>
    <row r="5" spans="1:11" ht="13.2">
      <c r="A5" s="15" t="s">
        <v>3</v>
      </c>
      <c r="H5" s="7" t="s">
        <v>223</v>
      </c>
    </row>
    <row r="6" spans="1:11" ht="37.5" customHeight="1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</row>
    <row r="7" spans="1:11" ht="18" customHeight="1">
      <c r="A7" s="6"/>
      <c r="B7" s="1"/>
      <c r="C7" s="1"/>
      <c r="D7" s="1"/>
      <c r="E7" s="1"/>
      <c r="F7" s="1"/>
      <c r="G7" s="1"/>
      <c r="H7" s="1"/>
    </row>
    <row r="8" spans="1:11" ht="18" customHeight="1">
      <c r="A8" s="4" t="s">
        <v>12</v>
      </c>
      <c r="B8" s="1"/>
      <c r="C8" s="1"/>
      <c r="D8" s="1"/>
      <c r="E8" s="1"/>
      <c r="F8" s="1"/>
      <c r="G8" s="1"/>
      <c r="H8" s="1"/>
    </row>
    <row r="10" spans="1:11" ht="13.2">
      <c r="A10" s="15" t="s">
        <v>13</v>
      </c>
      <c r="J10" s="7" t="s">
        <v>223</v>
      </c>
    </row>
    <row r="11" spans="1:11" ht="37.5" customHeight="1">
      <c r="A11" s="2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11</v>
      </c>
    </row>
    <row r="12" spans="1:11" ht="18" customHeight="1">
      <c r="A12" s="6" t="s">
        <v>112</v>
      </c>
      <c r="B12" s="1">
        <v>5000</v>
      </c>
      <c r="C12" s="1">
        <v>40107</v>
      </c>
      <c r="D12" s="1">
        <v>13677</v>
      </c>
      <c r="E12" s="1">
        <f>C12-D12</f>
        <v>26430</v>
      </c>
      <c r="F12" s="1">
        <v>10000</v>
      </c>
      <c r="G12" s="21">
        <f>B12/F12</f>
        <v>0.5</v>
      </c>
      <c r="H12" s="1">
        <f>E12*G12</f>
        <v>13215</v>
      </c>
      <c r="I12" s="1">
        <v>0</v>
      </c>
      <c r="J12" s="1">
        <v>5000</v>
      </c>
    </row>
    <row r="13" spans="1:11" ht="18" customHeight="1">
      <c r="A13" s="6"/>
      <c r="B13" s="1"/>
      <c r="C13" s="1"/>
      <c r="D13" s="1"/>
      <c r="E13" s="1"/>
      <c r="F13" s="1"/>
      <c r="G13" s="1"/>
      <c r="H13" s="1"/>
      <c r="I13" s="1"/>
      <c r="J13" s="1"/>
    </row>
    <row r="14" spans="1:11" ht="18" customHeight="1">
      <c r="A14" s="4" t="s">
        <v>12</v>
      </c>
      <c r="B14" s="1">
        <f>B12</f>
        <v>5000</v>
      </c>
      <c r="C14" s="1"/>
      <c r="D14" s="1"/>
      <c r="E14" s="1"/>
      <c r="F14" s="1"/>
      <c r="G14" s="1"/>
      <c r="H14" s="1"/>
      <c r="I14" s="1">
        <f>I12</f>
        <v>0</v>
      </c>
      <c r="J14" s="1"/>
    </row>
    <row r="16" spans="1:11" ht="13.2">
      <c r="A16" s="15" t="s">
        <v>23</v>
      </c>
      <c r="K16" s="7" t="s">
        <v>223</v>
      </c>
    </row>
    <row r="17" spans="1:11" ht="37.5" customHeight="1">
      <c r="A17" s="2" t="s">
        <v>14</v>
      </c>
      <c r="B17" s="3" t="s">
        <v>24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21</v>
      </c>
      <c r="I17" s="3" t="s">
        <v>25</v>
      </c>
      <c r="J17" s="3" t="s">
        <v>26</v>
      </c>
      <c r="K17" s="3" t="s">
        <v>11</v>
      </c>
    </row>
    <row r="18" spans="1:11" ht="18" customHeight="1">
      <c r="A18" s="6" t="s">
        <v>192</v>
      </c>
      <c r="B18" s="1">
        <v>260</v>
      </c>
      <c r="C18" s="1"/>
      <c r="D18" s="1"/>
      <c r="E18" s="1"/>
      <c r="F18" s="1"/>
      <c r="G18" s="1"/>
      <c r="H18" s="1"/>
      <c r="I18" s="1">
        <v>0</v>
      </c>
      <c r="J18" s="1">
        <f>B18-I18</f>
        <v>260</v>
      </c>
      <c r="K18" s="1">
        <f>B18</f>
        <v>260</v>
      </c>
    </row>
    <row r="19" spans="1:11" ht="18" customHeight="1">
      <c r="A19" s="6" t="s">
        <v>193</v>
      </c>
      <c r="B19" s="1">
        <v>640</v>
      </c>
      <c r="C19" s="1"/>
      <c r="D19" s="1"/>
      <c r="E19" s="1"/>
      <c r="F19" s="1"/>
      <c r="G19" s="1"/>
      <c r="H19" s="1"/>
      <c r="I19" s="1">
        <v>0</v>
      </c>
      <c r="J19" s="1">
        <f t="shared" ref="J19:J48" si="0">B19-I19</f>
        <v>640</v>
      </c>
      <c r="K19" s="1">
        <f t="shared" ref="K19:K48" si="1">B19</f>
        <v>640</v>
      </c>
    </row>
    <row r="20" spans="1:11" ht="18" customHeight="1">
      <c r="A20" s="6" t="s">
        <v>194</v>
      </c>
      <c r="B20" s="1">
        <v>3200</v>
      </c>
      <c r="C20" s="1"/>
      <c r="D20" s="1"/>
      <c r="E20" s="1"/>
      <c r="F20" s="1"/>
      <c r="G20" s="1"/>
      <c r="H20" s="1"/>
      <c r="I20" s="1">
        <v>0</v>
      </c>
      <c r="J20" s="1">
        <f t="shared" si="0"/>
        <v>3200</v>
      </c>
      <c r="K20" s="1">
        <f t="shared" si="1"/>
        <v>3200</v>
      </c>
    </row>
    <row r="21" spans="1:11" ht="18" customHeight="1">
      <c r="A21" s="6" t="s">
        <v>195</v>
      </c>
      <c r="B21" s="1">
        <v>100</v>
      </c>
      <c r="C21" s="1"/>
      <c r="D21" s="1"/>
      <c r="E21" s="1"/>
      <c r="F21" s="1"/>
      <c r="G21" s="1"/>
      <c r="H21" s="1"/>
      <c r="I21" s="1">
        <v>0</v>
      </c>
      <c r="J21" s="1">
        <f t="shared" si="0"/>
        <v>100</v>
      </c>
      <c r="K21" s="1">
        <f t="shared" si="1"/>
        <v>100</v>
      </c>
    </row>
    <row r="22" spans="1:11" ht="18" customHeight="1">
      <c r="A22" s="6" t="s">
        <v>196</v>
      </c>
      <c r="B22" s="1">
        <v>3170</v>
      </c>
      <c r="C22" s="1"/>
      <c r="D22" s="1"/>
      <c r="E22" s="1"/>
      <c r="F22" s="1"/>
      <c r="G22" s="1"/>
      <c r="H22" s="1"/>
      <c r="I22" s="1">
        <v>0</v>
      </c>
      <c r="J22" s="1">
        <f t="shared" si="0"/>
        <v>3170</v>
      </c>
      <c r="K22" s="1">
        <f t="shared" si="1"/>
        <v>3170</v>
      </c>
    </row>
    <row r="23" spans="1:11" ht="18" customHeight="1">
      <c r="A23" s="6" t="s">
        <v>197</v>
      </c>
      <c r="B23" s="1">
        <v>250</v>
      </c>
      <c r="C23" s="1"/>
      <c r="D23" s="1"/>
      <c r="E23" s="1"/>
      <c r="F23" s="1"/>
      <c r="G23" s="1"/>
      <c r="H23" s="1"/>
      <c r="I23" s="1">
        <v>0</v>
      </c>
      <c r="J23" s="1">
        <f t="shared" si="0"/>
        <v>250</v>
      </c>
      <c r="K23" s="1">
        <f t="shared" si="1"/>
        <v>250</v>
      </c>
    </row>
    <row r="24" spans="1:11" ht="18" customHeight="1">
      <c r="A24" s="6" t="s">
        <v>198</v>
      </c>
      <c r="B24" s="1">
        <v>460</v>
      </c>
      <c r="C24" s="1"/>
      <c r="D24" s="1"/>
      <c r="E24" s="1"/>
      <c r="F24" s="1"/>
      <c r="G24" s="1"/>
      <c r="H24" s="1"/>
      <c r="I24" s="1">
        <v>0</v>
      </c>
      <c r="J24" s="1">
        <f t="shared" si="0"/>
        <v>460</v>
      </c>
      <c r="K24" s="1">
        <f t="shared" si="1"/>
        <v>460</v>
      </c>
    </row>
    <row r="25" spans="1:11" ht="18" customHeight="1">
      <c r="A25" s="6" t="s">
        <v>199</v>
      </c>
      <c r="B25" s="1">
        <v>4000</v>
      </c>
      <c r="C25" s="1"/>
      <c r="D25" s="1"/>
      <c r="E25" s="1"/>
      <c r="F25" s="1"/>
      <c r="G25" s="1"/>
      <c r="H25" s="1"/>
      <c r="I25" s="1">
        <v>0</v>
      </c>
      <c r="J25" s="1">
        <f t="shared" si="0"/>
        <v>4000</v>
      </c>
      <c r="K25" s="1">
        <f t="shared" si="1"/>
        <v>4000</v>
      </c>
    </row>
    <row r="26" spans="1:11" ht="18" customHeight="1">
      <c r="A26" s="6" t="s">
        <v>200</v>
      </c>
      <c r="B26" s="1">
        <v>600</v>
      </c>
      <c r="C26" s="1"/>
      <c r="D26" s="1"/>
      <c r="E26" s="1"/>
      <c r="F26" s="1"/>
      <c r="G26" s="1"/>
      <c r="H26" s="1"/>
      <c r="I26" s="1">
        <v>0</v>
      </c>
      <c r="J26" s="1">
        <f t="shared" si="0"/>
        <v>600</v>
      </c>
      <c r="K26" s="1">
        <f t="shared" si="1"/>
        <v>600</v>
      </c>
    </row>
    <row r="27" spans="1:11" ht="18" customHeight="1">
      <c r="A27" s="6" t="s">
        <v>201</v>
      </c>
      <c r="B27" s="1">
        <v>116418</v>
      </c>
      <c r="C27" s="1"/>
      <c r="D27" s="1"/>
      <c r="E27" s="1"/>
      <c r="F27" s="1"/>
      <c r="G27" s="1"/>
      <c r="H27" s="1"/>
      <c r="I27" s="1">
        <v>0</v>
      </c>
      <c r="J27" s="1">
        <f t="shared" si="0"/>
        <v>116418</v>
      </c>
      <c r="K27" s="1">
        <f t="shared" si="1"/>
        <v>116418</v>
      </c>
    </row>
    <row r="28" spans="1:11" ht="18" customHeight="1">
      <c r="A28" s="6" t="s">
        <v>202</v>
      </c>
      <c r="B28" s="1">
        <v>13809</v>
      </c>
      <c r="C28" s="1"/>
      <c r="D28" s="1"/>
      <c r="E28" s="1"/>
      <c r="F28" s="1"/>
      <c r="G28" s="1"/>
      <c r="H28" s="1"/>
      <c r="I28" s="1">
        <v>0</v>
      </c>
      <c r="J28" s="1">
        <f t="shared" si="0"/>
        <v>13809</v>
      </c>
      <c r="K28" s="1">
        <f t="shared" si="1"/>
        <v>13809</v>
      </c>
    </row>
    <row r="29" spans="1:11" ht="18" customHeight="1">
      <c r="A29" s="6" t="s">
        <v>203</v>
      </c>
      <c r="B29" s="1">
        <v>800</v>
      </c>
      <c r="C29" s="1"/>
      <c r="D29" s="1"/>
      <c r="E29" s="1"/>
      <c r="F29" s="1"/>
      <c r="G29" s="1"/>
      <c r="H29" s="1"/>
      <c r="I29" s="1">
        <v>0</v>
      </c>
      <c r="J29" s="1">
        <f t="shared" si="0"/>
        <v>800</v>
      </c>
      <c r="K29" s="1">
        <f t="shared" si="1"/>
        <v>800</v>
      </c>
    </row>
    <row r="30" spans="1:11" ht="18" customHeight="1">
      <c r="A30" s="6" t="s">
        <v>204</v>
      </c>
      <c r="B30" s="1">
        <v>15270</v>
      </c>
      <c r="C30" s="1"/>
      <c r="D30" s="1"/>
      <c r="E30" s="1"/>
      <c r="F30" s="1"/>
      <c r="G30" s="1"/>
      <c r="H30" s="1"/>
      <c r="I30" s="1">
        <v>0</v>
      </c>
      <c r="J30" s="1">
        <f t="shared" si="0"/>
        <v>15270</v>
      </c>
      <c r="K30" s="1">
        <f t="shared" si="1"/>
        <v>15270</v>
      </c>
    </row>
    <row r="31" spans="1:11" ht="18" customHeight="1">
      <c r="A31" s="6" t="s">
        <v>205</v>
      </c>
      <c r="B31" s="1">
        <v>2350</v>
      </c>
      <c r="C31" s="1"/>
      <c r="D31" s="1"/>
      <c r="E31" s="1"/>
      <c r="F31" s="1"/>
      <c r="G31" s="1"/>
      <c r="H31" s="1"/>
      <c r="I31" s="1">
        <v>0</v>
      </c>
      <c r="J31" s="1">
        <f t="shared" si="0"/>
        <v>2350</v>
      </c>
      <c r="K31" s="1">
        <f t="shared" si="1"/>
        <v>2350</v>
      </c>
    </row>
    <row r="32" spans="1:11" ht="18" customHeight="1">
      <c r="A32" s="6" t="s">
        <v>206</v>
      </c>
      <c r="B32" s="1">
        <v>379</v>
      </c>
      <c r="C32" s="1"/>
      <c r="D32" s="1"/>
      <c r="E32" s="1"/>
      <c r="F32" s="1"/>
      <c r="G32" s="1"/>
      <c r="H32" s="1"/>
      <c r="I32" s="1">
        <v>0</v>
      </c>
      <c r="J32" s="1">
        <f t="shared" si="0"/>
        <v>379</v>
      </c>
      <c r="K32" s="1">
        <f t="shared" si="1"/>
        <v>379</v>
      </c>
    </row>
    <row r="33" spans="1:11" ht="18" customHeight="1">
      <c r="A33" s="6" t="s">
        <v>207</v>
      </c>
      <c r="B33" s="1">
        <v>28</v>
      </c>
      <c r="C33" s="1"/>
      <c r="D33" s="1"/>
      <c r="E33" s="1"/>
      <c r="F33" s="1"/>
      <c r="G33" s="1"/>
      <c r="H33" s="1"/>
      <c r="I33" s="1">
        <v>0</v>
      </c>
      <c r="J33" s="1">
        <f t="shared" si="0"/>
        <v>28</v>
      </c>
      <c r="K33" s="1">
        <f t="shared" si="1"/>
        <v>28</v>
      </c>
    </row>
    <row r="34" spans="1:11" ht="18" customHeight="1">
      <c r="A34" s="6" t="s">
        <v>208</v>
      </c>
      <c r="B34" s="1">
        <v>270</v>
      </c>
      <c r="C34" s="1"/>
      <c r="D34" s="1"/>
      <c r="E34" s="1"/>
      <c r="F34" s="1"/>
      <c r="G34" s="1"/>
      <c r="H34" s="1"/>
      <c r="I34" s="1">
        <v>0</v>
      </c>
      <c r="J34" s="1">
        <f t="shared" si="0"/>
        <v>270</v>
      </c>
      <c r="K34" s="1">
        <f t="shared" si="1"/>
        <v>270</v>
      </c>
    </row>
    <row r="35" spans="1:11" ht="18" customHeight="1">
      <c r="A35" s="6" t="s">
        <v>209</v>
      </c>
      <c r="B35" s="1">
        <v>24</v>
      </c>
      <c r="C35" s="1"/>
      <c r="D35" s="1"/>
      <c r="E35" s="1"/>
      <c r="F35" s="1"/>
      <c r="G35" s="1"/>
      <c r="H35" s="1"/>
      <c r="I35" s="1">
        <v>0</v>
      </c>
      <c r="J35" s="1">
        <f t="shared" si="0"/>
        <v>24</v>
      </c>
      <c r="K35" s="1">
        <f t="shared" si="1"/>
        <v>24</v>
      </c>
    </row>
    <row r="36" spans="1:11" ht="18" customHeight="1">
      <c r="A36" s="6" t="s">
        <v>210</v>
      </c>
      <c r="B36" s="1">
        <v>60</v>
      </c>
      <c r="C36" s="1"/>
      <c r="D36" s="1"/>
      <c r="E36" s="1"/>
      <c r="F36" s="1"/>
      <c r="G36" s="1"/>
      <c r="H36" s="1"/>
      <c r="I36" s="1">
        <v>0</v>
      </c>
      <c r="J36" s="1">
        <f t="shared" si="0"/>
        <v>60</v>
      </c>
      <c r="K36" s="1">
        <f t="shared" si="1"/>
        <v>60</v>
      </c>
    </row>
    <row r="37" spans="1:11" ht="18" customHeight="1">
      <c r="A37" s="6" t="s">
        <v>211</v>
      </c>
      <c r="B37" s="1">
        <v>309</v>
      </c>
      <c r="C37" s="1"/>
      <c r="D37" s="1"/>
      <c r="E37" s="1"/>
      <c r="F37" s="1"/>
      <c r="G37" s="1"/>
      <c r="H37" s="1"/>
      <c r="I37" s="1">
        <v>0</v>
      </c>
      <c r="J37" s="1">
        <f t="shared" si="0"/>
        <v>309</v>
      </c>
      <c r="K37" s="1">
        <f t="shared" si="1"/>
        <v>309</v>
      </c>
    </row>
    <row r="38" spans="1:11" ht="18" customHeight="1">
      <c r="A38" s="6" t="s">
        <v>212</v>
      </c>
      <c r="B38" s="1">
        <v>2805</v>
      </c>
      <c r="C38" s="1"/>
      <c r="D38" s="1"/>
      <c r="E38" s="1"/>
      <c r="F38" s="1"/>
      <c r="G38" s="1"/>
      <c r="H38" s="1"/>
      <c r="I38" s="1">
        <v>0</v>
      </c>
      <c r="J38" s="1">
        <f t="shared" si="0"/>
        <v>2805</v>
      </c>
      <c r="K38" s="1">
        <f t="shared" si="1"/>
        <v>2805</v>
      </c>
    </row>
    <row r="39" spans="1:11" ht="18" customHeight="1">
      <c r="A39" s="6" t="s">
        <v>213</v>
      </c>
      <c r="B39" s="1">
        <v>400</v>
      </c>
      <c r="C39" s="1"/>
      <c r="D39" s="1"/>
      <c r="E39" s="1"/>
      <c r="F39" s="1"/>
      <c r="G39" s="1"/>
      <c r="H39" s="1"/>
      <c r="I39" s="1">
        <v>0</v>
      </c>
      <c r="J39" s="1">
        <f t="shared" si="0"/>
        <v>400</v>
      </c>
      <c r="K39" s="1">
        <f t="shared" si="1"/>
        <v>400</v>
      </c>
    </row>
    <row r="40" spans="1:11" ht="18" customHeight="1">
      <c r="A40" s="6" t="s">
        <v>214</v>
      </c>
      <c r="B40" s="1">
        <v>4237</v>
      </c>
      <c r="C40" s="1"/>
      <c r="D40" s="1"/>
      <c r="E40" s="1"/>
      <c r="F40" s="1"/>
      <c r="G40" s="1"/>
      <c r="H40" s="1"/>
      <c r="I40" s="1">
        <v>0</v>
      </c>
      <c r="J40" s="1">
        <f t="shared" si="0"/>
        <v>4237</v>
      </c>
      <c r="K40" s="1">
        <f t="shared" si="1"/>
        <v>4237</v>
      </c>
    </row>
    <row r="41" spans="1:11" ht="18" customHeight="1">
      <c r="A41" s="6" t="s">
        <v>215</v>
      </c>
      <c r="B41" s="1">
        <v>210</v>
      </c>
      <c r="C41" s="1"/>
      <c r="D41" s="1"/>
      <c r="E41" s="1"/>
      <c r="F41" s="1"/>
      <c r="G41" s="1"/>
      <c r="H41" s="1"/>
      <c r="I41" s="1">
        <v>0</v>
      </c>
      <c r="J41" s="1">
        <f t="shared" si="0"/>
        <v>210</v>
      </c>
      <c r="K41" s="1">
        <f t="shared" si="1"/>
        <v>210</v>
      </c>
    </row>
    <row r="42" spans="1:11" ht="18" customHeight="1">
      <c r="A42" s="6" t="s">
        <v>216</v>
      </c>
      <c r="B42" s="1">
        <v>10097</v>
      </c>
      <c r="C42" s="1"/>
      <c r="D42" s="1"/>
      <c r="E42" s="1"/>
      <c r="F42" s="1"/>
      <c r="G42" s="1"/>
      <c r="H42" s="1"/>
      <c r="I42" s="1">
        <v>0</v>
      </c>
      <c r="J42" s="1">
        <f t="shared" si="0"/>
        <v>10097</v>
      </c>
      <c r="K42" s="1">
        <f t="shared" si="1"/>
        <v>10097</v>
      </c>
    </row>
    <row r="43" spans="1:11" ht="18" customHeight="1">
      <c r="A43" s="6" t="s">
        <v>217</v>
      </c>
      <c r="B43" s="1">
        <v>4184</v>
      </c>
      <c r="C43" s="1"/>
      <c r="D43" s="1"/>
      <c r="E43" s="1"/>
      <c r="F43" s="1"/>
      <c r="G43" s="1"/>
      <c r="H43" s="1"/>
      <c r="I43" s="1">
        <v>0</v>
      </c>
      <c r="J43" s="1">
        <f t="shared" si="0"/>
        <v>4184</v>
      </c>
      <c r="K43" s="1">
        <f t="shared" si="1"/>
        <v>4184</v>
      </c>
    </row>
    <row r="44" spans="1:11" ht="18" customHeight="1">
      <c r="A44" s="6" t="s">
        <v>218</v>
      </c>
      <c r="B44" s="1">
        <v>35</v>
      </c>
      <c r="C44" s="1"/>
      <c r="D44" s="1"/>
      <c r="E44" s="1"/>
      <c r="F44" s="1"/>
      <c r="G44" s="1"/>
      <c r="H44" s="1"/>
      <c r="I44" s="1">
        <v>0</v>
      </c>
      <c r="J44" s="1">
        <f t="shared" si="0"/>
        <v>35</v>
      </c>
      <c r="K44" s="1">
        <f t="shared" si="1"/>
        <v>35</v>
      </c>
    </row>
    <row r="45" spans="1:11" ht="18" customHeight="1">
      <c r="A45" s="6" t="s">
        <v>219</v>
      </c>
      <c r="B45" s="1">
        <v>1230</v>
      </c>
      <c r="C45" s="1"/>
      <c r="D45" s="1"/>
      <c r="E45" s="1"/>
      <c r="F45" s="1"/>
      <c r="G45" s="1"/>
      <c r="H45" s="1"/>
      <c r="I45" s="1">
        <v>0</v>
      </c>
      <c r="J45" s="1">
        <f t="shared" si="0"/>
        <v>1230</v>
      </c>
      <c r="K45" s="1">
        <f t="shared" si="1"/>
        <v>1230</v>
      </c>
    </row>
    <row r="46" spans="1:11" ht="18" customHeight="1">
      <c r="A46" s="6" t="s">
        <v>220</v>
      </c>
      <c r="B46" s="1">
        <v>1931</v>
      </c>
      <c r="C46" s="1"/>
      <c r="D46" s="1"/>
      <c r="E46" s="1"/>
      <c r="F46" s="1"/>
      <c r="G46" s="1"/>
      <c r="H46" s="1"/>
      <c r="I46" s="1">
        <v>0</v>
      </c>
      <c r="J46" s="1">
        <f t="shared" si="0"/>
        <v>1931</v>
      </c>
      <c r="K46" s="1">
        <f t="shared" si="1"/>
        <v>1931</v>
      </c>
    </row>
    <row r="47" spans="1:11" ht="18" customHeight="1">
      <c r="A47" s="6" t="s">
        <v>221</v>
      </c>
      <c r="B47" s="1">
        <v>2265</v>
      </c>
      <c r="C47" s="1"/>
      <c r="D47" s="1"/>
      <c r="E47" s="1"/>
      <c r="F47" s="1"/>
      <c r="G47" s="1"/>
      <c r="H47" s="1"/>
      <c r="I47" s="1">
        <v>0</v>
      </c>
      <c r="J47" s="1">
        <f t="shared" si="0"/>
        <v>2265</v>
      </c>
      <c r="K47" s="1">
        <f t="shared" si="1"/>
        <v>2265</v>
      </c>
    </row>
    <row r="48" spans="1:11" ht="18" customHeight="1">
      <c r="A48" s="6" t="s">
        <v>222</v>
      </c>
      <c r="B48" s="1">
        <v>660</v>
      </c>
      <c r="C48" s="1"/>
      <c r="D48" s="1"/>
      <c r="E48" s="1"/>
      <c r="F48" s="1"/>
      <c r="G48" s="1"/>
      <c r="H48" s="1"/>
      <c r="I48" s="1">
        <v>0</v>
      </c>
      <c r="J48" s="1">
        <f t="shared" si="0"/>
        <v>660</v>
      </c>
      <c r="K48" s="1">
        <f t="shared" si="1"/>
        <v>660</v>
      </c>
    </row>
    <row r="49" spans="1:11" ht="18" customHeight="1">
      <c r="A49" s="4" t="s">
        <v>12</v>
      </c>
      <c r="B49" s="1">
        <f>SUM(B18:B48)</f>
        <v>190451</v>
      </c>
      <c r="C49" s="1"/>
      <c r="D49" s="1"/>
      <c r="E49" s="1"/>
      <c r="F49" s="1"/>
      <c r="G49" s="1"/>
      <c r="H49" s="1"/>
      <c r="I49" s="1"/>
      <c r="J49" s="1">
        <f>SUM(J18:J48)</f>
        <v>190451</v>
      </c>
      <c r="K49" s="1"/>
    </row>
  </sheetData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workbookViewId="0">
      <selection activeCell="G4" sqref="G4"/>
    </sheetView>
  </sheetViews>
  <sheetFormatPr defaultColWidth="8.8984375" defaultRowHeight="10.8"/>
  <cols>
    <col min="1" max="1" width="33.796875" style="5" customWidth="1"/>
    <col min="2" max="7" width="19.796875" style="5" customWidth="1"/>
    <col min="8" max="16384" width="8.8984375" style="5"/>
  </cols>
  <sheetData>
    <row r="1" spans="1:7" ht="21">
      <c r="A1" s="9" t="s">
        <v>27</v>
      </c>
    </row>
    <row r="2" spans="1:7" ht="13.2">
      <c r="A2" s="8" t="s">
        <v>1</v>
      </c>
    </row>
    <row r="3" spans="1:7" ht="13.2">
      <c r="A3" s="8" t="s">
        <v>2</v>
      </c>
    </row>
    <row r="4" spans="1:7" ht="13.2">
      <c r="G4" s="7" t="s">
        <v>223</v>
      </c>
    </row>
    <row r="5" spans="1:7" ht="22.5" customHeight="1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  <c r="F5" s="3" t="s">
        <v>33</v>
      </c>
      <c r="G5" s="3" t="s">
        <v>11</v>
      </c>
    </row>
    <row r="6" spans="1:7" ht="18" customHeight="1">
      <c r="A6" s="6" t="s">
        <v>175</v>
      </c>
      <c r="B6" s="1">
        <v>1000000</v>
      </c>
      <c r="C6" s="1"/>
      <c r="D6" s="1"/>
      <c r="E6" s="1"/>
      <c r="F6" s="1">
        <f>B6</f>
        <v>1000000</v>
      </c>
      <c r="G6" s="1">
        <f>F6</f>
        <v>1000000</v>
      </c>
    </row>
    <row r="7" spans="1:7" ht="18" customHeight="1">
      <c r="A7" s="6" t="s">
        <v>176</v>
      </c>
      <c r="B7" s="1">
        <v>199614</v>
      </c>
      <c r="C7" s="1"/>
      <c r="D7" s="1"/>
      <c r="E7" s="1"/>
      <c r="F7" s="1">
        <f t="shared" ref="F7:F22" si="0">B7</f>
        <v>199614</v>
      </c>
      <c r="G7" s="1">
        <f t="shared" ref="G7:G24" si="1">F7</f>
        <v>199614</v>
      </c>
    </row>
    <row r="8" spans="1:7" ht="18" customHeight="1">
      <c r="A8" s="6" t="s">
        <v>177</v>
      </c>
      <c r="B8" s="1">
        <v>16000</v>
      </c>
      <c r="C8" s="1"/>
      <c r="D8" s="1"/>
      <c r="E8" s="1"/>
      <c r="F8" s="1">
        <f t="shared" si="0"/>
        <v>16000</v>
      </c>
      <c r="G8" s="1">
        <f t="shared" si="1"/>
        <v>16000</v>
      </c>
    </row>
    <row r="9" spans="1:7" ht="18" customHeight="1">
      <c r="A9" s="6" t="s">
        <v>178</v>
      </c>
      <c r="B9" s="1">
        <v>14000</v>
      </c>
      <c r="C9" s="1"/>
      <c r="D9" s="1"/>
      <c r="E9" s="1"/>
      <c r="F9" s="1">
        <f t="shared" si="0"/>
        <v>14000</v>
      </c>
      <c r="G9" s="1">
        <f t="shared" si="1"/>
        <v>14000</v>
      </c>
    </row>
    <row r="10" spans="1:7" ht="18" customHeight="1">
      <c r="A10" s="6" t="s">
        <v>179</v>
      </c>
      <c r="B10" s="1">
        <v>15000</v>
      </c>
      <c r="C10" s="1"/>
      <c r="D10" s="1"/>
      <c r="E10" s="1"/>
      <c r="F10" s="1">
        <f t="shared" si="0"/>
        <v>15000</v>
      </c>
      <c r="G10" s="1">
        <f t="shared" si="1"/>
        <v>15000</v>
      </c>
    </row>
    <row r="11" spans="1:7" ht="18" customHeight="1">
      <c r="A11" s="6" t="s">
        <v>180</v>
      </c>
      <c r="B11" s="1">
        <v>6000</v>
      </c>
      <c r="C11" s="1"/>
      <c r="D11" s="1"/>
      <c r="E11" s="1"/>
      <c r="F11" s="1">
        <f t="shared" si="0"/>
        <v>6000</v>
      </c>
      <c r="G11" s="1">
        <f t="shared" si="1"/>
        <v>6000</v>
      </c>
    </row>
    <row r="12" spans="1:7" ht="18" customHeight="1">
      <c r="A12" s="6" t="s">
        <v>181</v>
      </c>
      <c r="B12" s="1">
        <v>6000</v>
      </c>
      <c r="C12" s="1"/>
      <c r="D12" s="1"/>
      <c r="E12" s="1"/>
      <c r="F12" s="1">
        <f t="shared" si="0"/>
        <v>6000</v>
      </c>
      <c r="G12" s="1">
        <f t="shared" si="1"/>
        <v>6000</v>
      </c>
    </row>
    <row r="13" spans="1:7" ht="18" customHeight="1">
      <c r="A13" s="6" t="s">
        <v>182</v>
      </c>
      <c r="B13" s="1">
        <v>2000</v>
      </c>
      <c r="C13" s="1"/>
      <c r="D13" s="1"/>
      <c r="E13" s="1"/>
      <c r="F13" s="1">
        <f t="shared" si="0"/>
        <v>2000</v>
      </c>
      <c r="G13" s="1">
        <f t="shared" si="1"/>
        <v>2000</v>
      </c>
    </row>
    <row r="14" spans="1:7" ht="18" customHeight="1">
      <c r="A14" s="6" t="s">
        <v>183</v>
      </c>
      <c r="B14" s="1">
        <v>2000</v>
      </c>
      <c r="C14" s="1"/>
      <c r="D14" s="1"/>
      <c r="E14" s="1"/>
      <c r="F14" s="1">
        <f t="shared" si="0"/>
        <v>2000</v>
      </c>
      <c r="G14" s="1">
        <f t="shared" si="1"/>
        <v>2000</v>
      </c>
    </row>
    <row r="15" spans="1:7" ht="18" customHeight="1">
      <c r="A15" s="6" t="s">
        <v>184</v>
      </c>
      <c r="B15" s="1">
        <v>116262</v>
      </c>
      <c r="C15" s="1"/>
      <c r="D15" s="1"/>
      <c r="E15" s="1"/>
      <c r="F15" s="1">
        <f t="shared" si="0"/>
        <v>116262</v>
      </c>
      <c r="G15" s="1">
        <f t="shared" si="1"/>
        <v>116262</v>
      </c>
    </row>
    <row r="16" spans="1:7" ht="18" customHeight="1">
      <c r="A16" s="6" t="s">
        <v>185</v>
      </c>
      <c r="B16" s="1">
        <v>18</v>
      </c>
      <c r="C16" s="1"/>
      <c r="D16" s="1"/>
      <c r="E16" s="1"/>
      <c r="F16" s="1">
        <f t="shared" si="0"/>
        <v>18</v>
      </c>
      <c r="G16" s="1">
        <f t="shared" si="1"/>
        <v>18</v>
      </c>
    </row>
    <row r="17" spans="1:7" ht="18" customHeight="1">
      <c r="A17" s="6" t="s">
        <v>186</v>
      </c>
      <c r="B17" s="1">
        <v>7800</v>
      </c>
      <c r="C17" s="1"/>
      <c r="D17" s="1"/>
      <c r="E17" s="1"/>
      <c r="F17" s="1">
        <f t="shared" si="0"/>
        <v>7800</v>
      </c>
      <c r="G17" s="1">
        <f t="shared" si="1"/>
        <v>7800</v>
      </c>
    </row>
    <row r="18" spans="1:7" ht="18" customHeight="1">
      <c r="A18" s="6" t="s">
        <v>187</v>
      </c>
      <c r="B18" s="1">
        <v>7200</v>
      </c>
      <c r="C18" s="1"/>
      <c r="D18" s="1"/>
      <c r="E18" s="1"/>
      <c r="F18" s="1">
        <f t="shared" si="0"/>
        <v>7200</v>
      </c>
      <c r="G18" s="1">
        <f t="shared" si="1"/>
        <v>7200</v>
      </c>
    </row>
    <row r="19" spans="1:7" ht="18" customHeight="1">
      <c r="A19" s="6" t="s">
        <v>188</v>
      </c>
      <c r="B19" s="1">
        <v>25716</v>
      </c>
      <c r="C19" s="1"/>
      <c r="D19" s="1"/>
      <c r="E19" s="1"/>
      <c r="F19" s="1">
        <f t="shared" si="0"/>
        <v>25716</v>
      </c>
      <c r="G19" s="1">
        <f t="shared" si="1"/>
        <v>25716</v>
      </c>
    </row>
    <row r="20" spans="1:7" ht="18" customHeight="1">
      <c r="A20" s="6" t="s">
        <v>189</v>
      </c>
      <c r="B20" s="1">
        <v>5270</v>
      </c>
      <c r="C20" s="1"/>
      <c r="D20" s="1"/>
      <c r="E20" s="1"/>
      <c r="F20" s="1">
        <f t="shared" si="0"/>
        <v>5270</v>
      </c>
      <c r="G20" s="1">
        <f t="shared" si="1"/>
        <v>5270</v>
      </c>
    </row>
    <row r="21" spans="1:7" ht="18" customHeight="1">
      <c r="A21" s="6" t="s">
        <v>190</v>
      </c>
      <c r="B21" s="1">
        <v>15250</v>
      </c>
      <c r="C21" s="1"/>
      <c r="D21" s="1"/>
      <c r="E21" s="1"/>
      <c r="F21" s="1">
        <f t="shared" si="0"/>
        <v>15250</v>
      </c>
      <c r="G21" s="1">
        <f t="shared" si="1"/>
        <v>15250</v>
      </c>
    </row>
    <row r="22" spans="1:7" ht="18" customHeight="1">
      <c r="A22" s="6" t="s">
        <v>191</v>
      </c>
      <c r="B22" s="1">
        <v>10000</v>
      </c>
      <c r="C22" s="1"/>
      <c r="D22" s="1"/>
      <c r="E22" s="1"/>
      <c r="F22" s="1">
        <f t="shared" si="0"/>
        <v>10000</v>
      </c>
      <c r="G22" s="1">
        <f t="shared" si="1"/>
        <v>10000</v>
      </c>
    </row>
    <row r="23" spans="1:7" ht="18" customHeight="1">
      <c r="A23" s="6"/>
      <c r="B23" s="1"/>
      <c r="C23" s="1"/>
      <c r="D23" s="1"/>
      <c r="E23" s="1"/>
      <c r="F23" s="1"/>
      <c r="G23" s="1"/>
    </row>
    <row r="24" spans="1:7" ht="18" customHeight="1">
      <c r="A24" s="4" t="s">
        <v>12</v>
      </c>
      <c r="B24" s="1">
        <f>SUM(B6:B23)</f>
        <v>1448130</v>
      </c>
      <c r="C24" s="1"/>
      <c r="D24" s="1"/>
      <c r="E24" s="1"/>
      <c r="F24" s="1">
        <f>SUM(F6:F23)</f>
        <v>1448130</v>
      </c>
      <c r="G24" s="1">
        <f t="shared" si="1"/>
        <v>1448130</v>
      </c>
    </row>
  </sheetData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F4" sqref="F4"/>
    </sheetView>
  </sheetViews>
  <sheetFormatPr defaultColWidth="8.8984375" defaultRowHeight="10.8"/>
  <cols>
    <col min="1" max="1" width="30.796875" style="5" customWidth="1"/>
    <col min="2" max="6" width="19.796875" style="5" customWidth="1"/>
    <col min="7" max="16384" width="8.8984375" style="5"/>
  </cols>
  <sheetData>
    <row r="1" spans="1:6" ht="21">
      <c r="A1" s="9" t="s">
        <v>34</v>
      </c>
    </row>
    <row r="2" spans="1:6" ht="13.2">
      <c r="A2" s="8" t="s">
        <v>1</v>
      </c>
    </row>
    <row r="3" spans="1:6" ht="13.2">
      <c r="A3" s="8" t="s">
        <v>2</v>
      </c>
    </row>
    <row r="4" spans="1:6" ht="13.2">
      <c r="F4" s="7" t="s">
        <v>223</v>
      </c>
    </row>
    <row r="5" spans="1:6" ht="22.5" customHeight="1">
      <c r="A5" s="22" t="s">
        <v>35</v>
      </c>
      <c r="B5" s="22" t="s">
        <v>36</v>
      </c>
      <c r="C5" s="22"/>
      <c r="D5" s="22" t="s">
        <v>37</v>
      </c>
      <c r="E5" s="22"/>
      <c r="F5" s="23" t="s">
        <v>38</v>
      </c>
    </row>
    <row r="6" spans="1:6" ht="22.5" customHeight="1">
      <c r="A6" s="22"/>
      <c r="B6" s="2" t="s">
        <v>39</v>
      </c>
      <c r="C6" s="3" t="s">
        <v>40</v>
      </c>
      <c r="D6" s="2" t="s">
        <v>39</v>
      </c>
      <c r="E6" s="3" t="s">
        <v>40</v>
      </c>
      <c r="F6" s="22"/>
    </row>
    <row r="7" spans="1:6" ht="18" customHeight="1">
      <c r="A7" s="6" t="s">
        <v>173</v>
      </c>
      <c r="B7" s="1">
        <v>39354</v>
      </c>
      <c r="C7" s="1"/>
      <c r="D7" s="1"/>
      <c r="E7" s="1"/>
      <c r="F7" s="1"/>
    </row>
    <row r="8" spans="1:6" ht="18" customHeight="1">
      <c r="A8" s="6" t="s">
        <v>174</v>
      </c>
      <c r="B8" s="1">
        <v>5400</v>
      </c>
      <c r="C8" s="1"/>
      <c r="D8" s="1"/>
      <c r="E8" s="1"/>
      <c r="F8" s="1"/>
    </row>
    <row r="9" spans="1:6" ht="18" customHeight="1">
      <c r="A9" s="6"/>
      <c r="B9" s="1"/>
      <c r="C9" s="1"/>
      <c r="D9" s="1"/>
      <c r="E9" s="1"/>
      <c r="F9" s="1"/>
    </row>
    <row r="10" spans="1:6" ht="18" customHeight="1">
      <c r="A10" s="4" t="s">
        <v>12</v>
      </c>
      <c r="B10" s="1">
        <f>B7+B8</f>
        <v>44754</v>
      </c>
      <c r="C10" s="1"/>
      <c r="D10" s="1"/>
      <c r="E10" s="1"/>
      <c r="F10" s="1"/>
    </row>
  </sheetData>
  <mergeCells count="4">
    <mergeCell ref="A5:A6"/>
    <mergeCell ref="B5:C5"/>
    <mergeCell ref="D5:E5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workbookViewId="0">
      <selection activeCell="C4" sqref="C4"/>
    </sheetView>
  </sheetViews>
  <sheetFormatPr defaultColWidth="8.8984375" defaultRowHeight="10.8"/>
  <cols>
    <col min="1" max="1" width="30.796875" style="5" customWidth="1"/>
    <col min="2" max="3" width="19.796875" style="5" customWidth="1"/>
    <col min="4" max="16384" width="8.8984375" style="5"/>
  </cols>
  <sheetData>
    <row r="1" spans="1:3" ht="21">
      <c r="A1" s="9" t="s">
        <v>41</v>
      </c>
    </row>
    <row r="2" spans="1:3" ht="13.2">
      <c r="A2" s="8" t="s">
        <v>1</v>
      </c>
    </row>
    <row r="3" spans="1:3" ht="13.2">
      <c r="A3" s="8" t="s">
        <v>2</v>
      </c>
    </row>
    <row r="4" spans="1:3" ht="13.2">
      <c r="C4" s="7" t="s">
        <v>223</v>
      </c>
    </row>
    <row r="5" spans="1:3" ht="22.5" customHeight="1">
      <c r="A5" s="2" t="s">
        <v>35</v>
      </c>
      <c r="B5" s="2" t="s">
        <v>39</v>
      </c>
      <c r="C5" s="2" t="s">
        <v>42</v>
      </c>
    </row>
    <row r="6" spans="1:3" ht="18" customHeight="1">
      <c r="A6" s="6" t="s">
        <v>43</v>
      </c>
      <c r="B6" s="1"/>
      <c r="C6" s="1"/>
    </row>
    <row r="7" spans="1:3" ht="18" customHeight="1">
      <c r="A7" s="6"/>
      <c r="B7" s="1"/>
      <c r="C7" s="1"/>
    </row>
    <row r="8" spans="1:3" ht="18" customHeight="1">
      <c r="A8" s="6"/>
      <c r="B8" s="1"/>
      <c r="C8" s="1"/>
    </row>
    <row r="9" spans="1:3" ht="18" customHeight="1">
      <c r="A9" s="6"/>
      <c r="B9" s="1"/>
      <c r="C9" s="1"/>
    </row>
    <row r="10" spans="1:3" ht="18" customHeight="1">
      <c r="A10" s="6"/>
      <c r="B10" s="1"/>
      <c r="C10" s="1"/>
    </row>
    <row r="11" spans="1:3" ht="18" customHeight="1">
      <c r="A11" s="6"/>
      <c r="B11" s="1"/>
      <c r="C11" s="1"/>
    </row>
    <row r="12" spans="1:3" ht="18" customHeight="1">
      <c r="A12" s="12" t="s">
        <v>44</v>
      </c>
      <c r="B12" s="10"/>
      <c r="C12" s="10"/>
    </row>
    <row r="13" spans="1:3" ht="18" customHeight="1">
      <c r="A13" s="6" t="s">
        <v>45</v>
      </c>
      <c r="B13" s="1"/>
      <c r="C13" s="1"/>
    </row>
    <row r="14" spans="1:3" ht="18" customHeight="1">
      <c r="A14" s="6" t="s">
        <v>113</v>
      </c>
      <c r="B14" s="1">
        <v>6030927</v>
      </c>
      <c r="C14" s="1">
        <v>1326804</v>
      </c>
    </row>
    <row r="15" spans="1:3" ht="18" customHeight="1">
      <c r="A15" s="6" t="s">
        <v>116</v>
      </c>
      <c r="B15" s="1">
        <v>86900</v>
      </c>
      <c r="C15" s="1">
        <v>0</v>
      </c>
    </row>
    <row r="16" spans="1:3" ht="18" customHeight="1">
      <c r="A16" s="6" t="s">
        <v>114</v>
      </c>
      <c r="B16" s="1">
        <v>2379590</v>
      </c>
      <c r="C16" s="1">
        <v>0</v>
      </c>
    </row>
    <row r="17" spans="1:3" ht="18" customHeight="1">
      <c r="A17" s="6" t="s">
        <v>115</v>
      </c>
      <c r="B17" s="1">
        <v>0</v>
      </c>
      <c r="C17" s="1">
        <v>0</v>
      </c>
    </row>
    <row r="18" spans="1:3" ht="18" customHeight="1">
      <c r="A18" s="6"/>
      <c r="B18" s="1"/>
      <c r="C18" s="1"/>
    </row>
    <row r="19" spans="1:3" ht="18" customHeight="1">
      <c r="A19" s="12" t="s">
        <v>44</v>
      </c>
      <c r="B19" s="10">
        <v>8497417</v>
      </c>
      <c r="C19" s="10">
        <v>1326804</v>
      </c>
    </row>
    <row r="20" spans="1:3" ht="18" customHeight="1">
      <c r="A20" s="4" t="s">
        <v>12</v>
      </c>
      <c r="B20" s="4">
        <v>8497417</v>
      </c>
      <c r="C20" s="4">
        <v>1326804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>
      <selection activeCell="C4" sqref="C4"/>
    </sheetView>
  </sheetViews>
  <sheetFormatPr defaultColWidth="8.8984375" defaultRowHeight="10.8"/>
  <cols>
    <col min="1" max="1" width="30.796875" style="5" customWidth="1"/>
    <col min="2" max="3" width="19.796875" style="5" customWidth="1"/>
    <col min="4" max="16384" width="8.8984375" style="5"/>
  </cols>
  <sheetData>
    <row r="1" spans="1:3" ht="21">
      <c r="A1" s="9" t="s">
        <v>46</v>
      </c>
    </row>
    <row r="2" spans="1:3" ht="13.2">
      <c r="A2" s="8" t="s">
        <v>1</v>
      </c>
    </row>
    <row r="3" spans="1:3" ht="13.2">
      <c r="A3" s="8" t="s">
        <v>2</v>
      </c>
    </row>
    <row r="4" spans="1:3" ht="13.2">
      <c r="C4" s="7" t="s">
        <v>223</v>
      </c>
    </row>
    <row r="5" spans="1:3" ht="22.5" customHeight="1">
      <c r="A5" s="2" t="s">
        <v>35</v>
      </c>
      <c r="B5" s="2" t="s">
        <v>39</v>
      </c>
      <c r="C5" s="2" t="s">
        <v>42</v>
      </c>
    </row>
    <row r="6" spans="1:3" ht="18" customHeight="1">
      <c r="A6" s="6" t="s">
        <v>43</v>
      </c>
      <c r="B6" s="1"/>
      <c r="C6" s="1"/>
    </row>
    <row r="7" spans="1:3" ht="18" customHeight="1">
      <c r="A7" s="6"/>
      <c r="B7" s="1"/>
      <c r="C7" s="1"/>
    </row>
    <row r="8" spans="1:3" ht="18" customHeight="1">
      <c r="A8" s="6"/>
      <c r="B8" s="1"/>
      <c r="C8" s="1"/>
    </row>
    <row r="9" spans="1:3" ht="18" customHeight="1">
      <c r="A9" s="6"/>
      <c r="B9" s="1"/>
      <c r="C9" s="1"/>
    </row>
    <row r="10" spans="1:3" ht="18" customHeight="1">
      <c r="A10" s="6"/>
      <c r="B10" s="1"/>
      <c r="C10" s="1"/>
    </row>
    <row r="11" spans="1:3" ht="18" customHeight="1">
      <c r="A11" s="6"/>
      <c r="B11" s="1"/>
      <c r="C11" s="1"/>
    </row>
    <row r="12" spans="1:3" ht="18" customHeight="1">
      <c r="A12" s="12" t="s">
        <v>44</v>
      </c>
      <c r="B12" s="10"/>
      <c r="C12" s="10"/>
    </row>
    <row r="13" spans="1:3" ht="18" customHeight="1">
      <c r="A13" s="6" t="s">
        <v>45</v>
      </c>
      <c r="B13" s="1"/>
      <c r="C13" s="1"/>
    </row>
    <row r="14" spans="1:3" ht="18" customHeight="1">
      <c r="A14" s="6" t="s">
        <v>113</v>
      </c>
      <c r="B14" s="1">
        <v>3859073</v>
      </c>
      <c r="C14" s="1">
        <v>848996</v>
      </c>
    </row>
    <row r="15" spans="1:3" ht="18" customHeight="1">
      <c r="A15" s="6" t="s">
        <v>116</v>
      </c>
      <c r="B15" s="1">
        <v>54100</v>
      </c>
      <c r="C15" s="1">
        <v>0</v>
      </c>
    </row>
    <row r="16" spans="1:3" ht="18" customHeight="1">
      <c r="A16" s="6" t="s">
        <v>114</v>
      </c>
      <c r="B16" s="1">
        <v>116100</v>
      </c>
      <c r="C16" s="1">
        <v>0</v>
      </c>
    </row>
    <row r="17" spans="1:3" ht="18" customHeight="1">
      <c r="A17" s="6" t="s">
        <v>117</v>
      </c>
      <c r="B17" s="1">
        <v>58000</v>
      </c>
      <c r="C17" s="1">
        <v>0</v>
      </c>
    </row>
    <row r="18" spans="1:3" ht="18" customHeight="1">
      <c r="A18" s="6"/>
      <c r="B18" s="1"/>
      <c r="C18" s="1"/>
    </row>
    <row r="19" spans="1:3" ht="18" customHeight="1">
      <c r="A19" s="12" t="s">
        <v>44</v>
      </c>
      <c r="B19" s="10">
        <v>4087273</v>
      </c>
      <c r="C19" s="10">
        <v>848996</v>
      </c>
    </row>
    <row r="20" spans="1:3" ht="18" customHeight="1">
      <c r="A20" s="4" t="s">
        <v>12</v>
      </c>
      <c r="B20" s="4">
        <v>4087273</v>
      </c>
      <c r="C20" s="4">
        <v>848996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>
      <selection activeCell="K4" sqref="K4"/>
    </sheetView>
  </sheetViews>
  <sheetFormatPr defaultColWidth="8.8984375" defaultRowHeight="10.8"/>
  <cols>
    <col min="1" max="1" width="20.796875" style="5" customWidth="1"/>
    <col min="2" max="2" width="14.796875" style="5" customWidth="1"/>
    <col min="3" max="3" width="16.796875" style="5" customWidth="1"/>
    <col min="4" max="11" width="14.796875" style="5" customWidth="1"/>
    <col min="12" max="16384" width="8.8984375" style="5"/>
  </cols>
  <sheetData>
    <row r="1" spans="1:11" ht="21">
      <c r="A1" s="9" t="s">
        <v>47</v>
      </c>
    </row>
    <row r="2" spans="1:11" ht="13.2">
      <c r="A2" s="8" t="s">
        <v>1</v>
      </c>
    </row>
    <row r="3" spans="1:11" ht="13.2">
      <c r="A3" s="8" t="s">
        <v>2</v>
      </c>
    </row>
    <row r="4" spans="1:11" ht="13.2">
      <c r="K4" s="7" t="s">
        <v>223</v>
      </c>
    </row>
    <row r="5" spans="1:11" ht="22.5" customHeight="1">
      <c r="A5" s="22" t="s">
        <v>28</v>
      </c>
      <c r="B5" s="24" t="s">
        <v>48</v>
      </c>
      <c r="C5" s="17"/>
      <c r="D5" s="22" t="s">
        <v>49</v>
      </c>
      <c r="E5" s="23" t="s">
        <v>50</v>
      </c>
      <c r="F5" s="22" t="s">
        <v>51</v>
      </c>
      <c r="G5" s="23" t="s">
        <v>52</v>
      </c>
      <c r="H5" s="24" t="s">
        <v>53</v>
      </c>
      <c r="I5" s="20"/>
      <c r="J5" s="18"/>
      <c r="K5" s="22" t="s">
        <v>32</v>
      </c>
    </row>
    <row r="6" spans="1:11" ht="22.5" customHeight="1">
      <c r="A6" s="22"/>
      <c r="B6" s="22"/>
      <c r="C6" s="14" t="s">
        <v>54</v>
      </c>
      <c r="D6" s="22"/>
      <c r="E6" s="22"/>
      <c r="F6" s="22"/>
      <c r="G6" s="22"/>
      <c r="H6" s="22"/>
      <c r="I6" s="2" t="s">
        <v>55</v>
      </c>
      <c r="J6" s="2" t="s">
        <v>56</v>
      </c>
      <c r="K6" s="22"/>
    </row>
    <row r="7" spans="1:11" ht="18" customHeight="1">
      <c r="A7" s="6" t="s">
        <v>57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>
      <c r="A8" s="6" t="s">
        <v>58</v>
      </c>
      <c r="B8" s="1">
        <v>51323</v>
      </c>
      <c r="C8" s="19">
        <v>9747</v>
      </c>
      <c r="D8" s="1"/>
      <c r="E8" s="1"/>
      <c r="F8" s="1"/>
      <c r="G8" s="1"/>
      <c r="H8" s="1"/>
      <c r="I8" s="1"/>
      <c r="J8" s="1"/>
      <c r="K8" s="1"/>
    </row>
    <row r="9" spans="1:11" ht="18" customHeight="1">
      <c r="A9" s="6" t="s">
        <v>59</v>
      </c>
      <c r="B9" s="1">
        <v>183861</v>
      </c>
      <c r="C9" s="19">
        <v>12489</v>
      </c>
      <c r="D9" s="1"/>
      <c r="E9" s="1"/>
      <c r="F9" s="1"/>
      <c r="G9" s="1"/>
      <c r="H9" s="1"/>
      <c r="I9" s="1"/>
      <c r="J9" s="1"/>
      <c r="K9" s="1"/>
    </row>
    <row r="10" spans="1:11" ht="18" customHeight="1">
      <c r="A10" s="6" t="s">
        <v>60</v>
      </c>
      <c r="B10" s="1">
        <v>72804</v>
      </c>
      <c r="C10" s="19">
        <v>13090</v>
      </c>
      <c r="D10" s="1"/>
      <c r="E10" s="1"/>
      <c r="F10" s="1"/>
      <c r="G10" s="1"/>
      <c r="H10" s="1"/>
      <c r="I10" s="1"/>
      <c r="J10" s="1"/>
      <c r="K10" s="1"/>
    </row>
    <row r="11" spans="1:11" ht="18" customHeight="1">
      <c r="A11" s="6" t="s">
        <v>61</v>
      </c>
      <c r="B11" s="1">
        <v>506315</v>
      </c>
      <c r="C11" s="19">
        <v>39708</v>
      </c>
      <c r="D11" s="1"/>
      <c r="E11" s="1"/>
      <c r="F11" s="1"/>
      <c r="G11" s="1"/>
      <c r="H11" s="1"/>
      <c r="I11" s="1"/>
      <c r="J11" s="1"/>
      <c r="K11" s="1"/>
    </row>
    <row r="12" spans="1:11" ht="18" customHeight="1">
      <c r="A12" s="6" t="s">
        <v>62</v>
      </c>
      <c r="B12" s="1">
        <v>540729</v>
      </c>
      <c r="C12" s="19">
        <v>81377</v>
      </c>
      <c r="D12" s="1"/>
      <c r="E12" s="1"/>
      <c r="F12" s="1"/>
      <c r="G12" s="1"/>
      <c r="H12" s="1"/>
      <c r="I12" s="1"/>
      <c r="J12" s="1"/>
      <c r="K12" s="1"/>
    </row>
    <row r="13" spans="1:11" ht="18" customHeight="1">
      <c r="A13" s="6" t="s">
        <v>63</v>
      </c>
      <c r="B13" s="1">
        <v>2522851</v>
      </c>
      <c r="C13" s="19">
        <v>348185</v>
      </c>
      <c r="D13" s="1"/>
      <c r="E13" s="1"/>
      <c r="F13" s="1"/>
      <c r="G13" s="1"/>
      <c r="H13" s="1"/>
      <c r="I13" s="1"/>
      <c r="J13" s="1"/>
      <c r="K13" s="1"/>
    </row>
    <row r="14" spans="1:11" ht="18" customHeight="1">
      <c r="A14" s="6" t="s">
        <v>64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>
      <c r="A15" s="6" t="s">
        <v>65</v>
      </c>
      <c r="B15" s="1">
        <v>1755834</v>
      </c>
      <c r="C15" s="19">
        <v>206694</v>
      </c>
      <c r="D15" s="1"/>
      <c r="E15" s="1"/>
      <c r="F15" s="1"/>
      <c r="G15" s="1"/>
      <c r="H15" s="1"/>
      <c r="I15" s="1"/>
      <c r="J15" s="1"/>
      <c r="K15" s="1"/>
    </row>
    <row r="16" spans="1:11" ht="18" customHeight="1">
      <c r="A16" s="6" t="s">
        <v>66</v>
      </c>
      <c r="B16" s="1">
        <v>2496</v>
      </c>
      <c r="C16" s="19">
        <v>1336</v>
      </c>
      <c r="D16" s="1"/>
      <c r="E16" s="1"/>
      <c r="F16" s="1"/>
      <c r="G16" s="1"/>
      <c r="H16" s="1"/>
      <c r="I16" s="1"/>
      <c r="J16" s="1"/>
      <c r="K16" s="1"/>
    </row>
    <row r="17" spans="1:11" ht="18" customHeight="1">
      <c r="A17" s="6" t="s">
        <v>67</v>
      </c>
      <c r="B17" s="1">
        <v>0</v>
      </c>
      <c r="C17" s="19">
        <v>0</v>
      </c>
      <c r="D17" s="1"/>
      <c r="E17" s="1"/>
      <c r="F17" s="1"/>
      <c r="G17" s="1"/>
      <c r="H17" s="1"/>
      <c r="I17" s="1"/>
      <c r="J17" s="1"/>
      <c r="K17" s="1"/>
    </row>
    <row r="18" spans="1:11" ht="18" customHeight="1">
      <c r="A18" s="6" t="s">
        <v>63</v>
      </c>
      <c r="B18" s="1">
        <v>5400</v>
      </c>
      <c r="C18" s="19">
        <v>316</v>
      </c>
      <c r="D18" s="1"/>
      <c r="E18" s="1"/>
      <c r="F18" s="1"/>
      <c r="G18" s="1"/>
      <c r="H18" s="1"/>
      <c r="I18" s="1"/>
      <c r="J18" s="1"/>
      <c r="K18" s="1"/>
    </row>
    <row r="19" spans="1:11" ht="18" customHeight="1">
      <c r="A19" s="4" t="s">
        <v>68</v>
      </c>
      <c r="B19" s="1">
        <f>SUM(B8:B18)</f>
        <v>5641613</v>
      </c>
      <c r="C19" s="1">
        <f>SUM(C8:C18)</f>
        <v>712942</v>
      </c>
      <c r="D19" s="1">
        <v>4473945</v>
      </c>
      <c r="E19" s="1">
        <v>664924</v>
      </c>
      <c r="F19" s="1">
        <v>164428</v>
      </c>
      <c r="G19" s="1">
        <v>171116</v>
      </c>
      <c r="H19" s="1" t="s">
        <v>118</v>
      </c>
      <c r="I19" s="1" t="s">
        <v>118</v>
      </c>
      <c r="J19" s="1" t="s">
        <v>118</v>
      </c>
      <c r="K19" s="1">
        <v>167200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workbookViewId="0">
      <selection activeCell="I4" sqref="I4"/>
    </sheetView>
  </sheetViews>
  <sheetFormatPr defaultColWidth="8.8984375" defaultRowHeight="10.8"/>
  <cols>
    <col min="1" max="1" width="22.796875" style="5" customWidth="1"/>
    <col min="2" max="9" width="12.796875" style="5" customWidth="1"/>
    <col min="10" max="16384" width="8.8984375" style="5"/>
  </cols>
  <sheetData>
    <row r="1" spans="1:9" ht="21">
      <c r="A1" s="9" t="s">
        <v>69</v>
      </c>
    </row>
    <row r="2" spans="1:9" ht="13.2">
      <c r="A2" s="8" t="s">
        <v>1</v>
      </c>
    </row>
    <row r="3" spans="1:9" ht="13.2">
      <c r="A3" s="8" t="s">
        <v>2</v>
      </c>
    </row>
    <row r="4" spans="1:9" ht="13.2">
      <c r="I4" s="7" t="s">
        <v>223</v>
      </c>
    </row>
    <row r="5" spans="1:9" ht="37.5" customHeight="1">
      <c r="A5" s="14" t="s">
        <v>48</v>
      </c>
      <c r="B5" s="2" t="s">
        <v>70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  <c r="H5" s="2" t="s">
        <v>76</v>
      </c>
      <c r="I5" s="3" t="s">
        <v>77</v>
      </c>
    </row>
    <row r="6" spans="1:9" ht="18" customHeight="1">
      <c r="A6" s="19">
        <v>5637612</v>
      </c>
      <c r="B6" s="1">
        <v>5490025</v>
      </c>
      <c r="C6" s="1">
        <v>140754</v>
      </c>
      <c r="D6" s="1">
        <v>6833</v>
      </c>
      <c r="E6" s="1"/>
      <c r="F6" s="1"/>
      <c r="G6" s="1"/>
      <c r="H6" s="1"/>
      <c r="I6" s="1"/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kokaikei</cp:lastModifiedBy>
  <dcterms:created xsi:type="dcterms:W3CDTF">2025-06-24T01:55:21Z</dcterms:created>
  <dcterms:modified xsi:type="dcterms:W3CDTF">2025-06-24T06:06:01Z</dcterms:modified>
</cp:coreProperties>
</file>